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stbourne-my.sharepoint.com/personal/n_chewins_testbourne_school/Documents/Documents/Basingstoke Cross Country/2026/Results/"/>
    </mc:Choice>
  </mc:AlternateContent>
  <xr:revisionPtr revIDLastSave="236" documentId="8_{42A09954-682F-4449-9D41-4DE4205B36B5}" xr6:coauthVersionLast="47" xr6:coauthVersionMax="47" xr10:uidLastSave="{5A1E498A-1FF4-4B68-B57F-78298ACBB259}"/>
  <bookViews>
    <workbookView xWindow="-110" yWindow="-110" windowWidth="19420" windowHeight="10300" xr2:uid="{F0F27A0D-4E70-4570-8650-A508FA6B60A5}"/>
  </bookViews>
  <sheets>
    <sheet name="Scoring" sheetId="1" r:id="rId1"/>
    <sheet name="Runners" sheetId="2" r:id="rId2"/>
    <sheet name="Print" sheetId="3" r:id="rId3"/>
    <sheet name="Sheet1" sheetId="4" r:id="rId4"/>
  </sheets>
  <definedNames>
    <definedName name="Athletes">Runners!$A$1:$J$324</definedName>
    <definedName name="D.O.B">Runners!$K$1:$L$9</definedName>
    <definedName name="Final">Scoring!$M$5:$R$320</definedName>
    <definedName name="NOS">Scoring!$B$6:$B$305</definedName>
    <definedName name="_xlnm.Print_Area" localSheetId="2">Print!$A$1:$M$80</definedName>
    <definedName name="_xlnm.Print_Area" localSheetId="0">Scoring!$A$1:$S$305</definedName>
    <definedName name="_xlnm.Print_Titles" localSheetId="2">Print!$1:$4</definedName>
    <definedName name="Result">Scoring!$B$5:$K$320</definedName>
    <definedName name="Teams">Scoring!$E$5:$K$320</definedName>
    <definedName name="TMSCORE">Scoring!$M$5:$O$320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C8" i="1"/>
  <c r="C8" i="3" s="1"/>
  <c r="D8" i="1"/>
  <c r="E8" i="1"/>
  <c r="D8" i="3" s="1"/>
  <c r="C9" i="1"/>
  <c r="C9" i="3" s="1"/>
  <c r="D9" i="1"/>
  <c r="E9" i="1"/>
  <c r="D9" i="3" s="1"/>
  <c r="C10" i="1"/>
  <c r="C10" i="3" s="1"/>
  <c r="D10" i="1"/>
  <c r="E10" i="1"/>
  <c r="D10" i="3" s="1"/>
  <c r="C11" i="1"/>
  <c r="D11" i="1"/>
  <c r="E11" i="1"/>
  <c r="D11" i="3" s="1"/>
  <c r="C12" i="1"/>
  <c r="C12" i="3" s="1"/>
  <c r="D12" i="1"/>
  <c r="E12" i="1"/>
  <c r="D12" i="3" s="1"/>
  <c r="C13" i="1"/>
  <c r="C13" i="3" s="1"/>
  <c r="D13" i="1"/>
  <c r="E13" i="1"/>
  <c r="D13" i="3" s="1"/>
  <c r="C14" i="1"/>
  <c r="C14" i="3" s="1"/>
  <c r="D14" i="1"/>
  <c r="E14" i="1"/>
  <c r="D14" i="3" s="1"/>
  <c r="C15" i="1"/>
  <c r="C15" i="3" s="1"/>
  <c r="D15" i="1"/>
  <c r="E15" i="1"/>
  <c r="C16" i="1"/>
  <c r="C16" i="3" s="1"/>
  <c r="D16" i="1"/>
  <c r="E16" i="1"/>
  <c r="D16" i="3" s="1"/>
  <c r="C17" i="1"/>
  <c r="C17" i="3" s="1"/>
  <c r="D17" i="1"/>
  <c r="E17" i="1"/>
  <c r="D17" i="3" s="1"/>
  <c r="C18" i="1"/>
  <c r="C18" i="3" s="1"/>
  <c r="D18" i="1"/>
  <c r="E18" i="1"/>
  <c r="C19" i="1"/>
  <c r="C19" i="3" s="1"/>
  <c r="D19" i="1"/>
  <c r="E19" i="1"/>
  <c r="D19" i="3" s="1"/>
  <c r="C20" i="1"/>
  <c r="C20" i="3" s="1"/>
  <c r="D20" i="1"/>
  <c r="E20" i="1"/>
  <c r="D20" i="3" s="1"/>
  <c r="C21" i="1"/>
  <c r="C21" i="3" s="1"/>
  <c r="D21" i="1"/>
  <c r="E21" i="1"/>
  <c r="D21" i="3" s="1"/>
  <c r="C22" i="1"/>
  <c r="C22" i="3" s="1"/>
  <c r="D22" i="1"/>
  <c r="E22" i="1"/>
  <c r="D22" i="3" s="1"/>
  <c r="C23" i="1"/>
  <c r="C23" i="3" s="1"/>
  <c r="D23" i="1"/>
  <c r="E23" i="1"/>
  <c r="D23" i="3" s="1"/>
  <c r="C24" i="1"/>
  <c r="C24" i="3" s="1"/>
  <c r="D24" i="1"/>
  <c r="E24" i="1"/>
  <c r="D24" i="3" s="1"/>
  <c r="C25" i="1"/>
  <c r="C25" i="3" s="1"/>
  <c r="D25" i="1"/>
  <c r="E25" i="1"/>
  <c r="D25" i="3" s="1"/>
  <c r="C26" i="1"/>
  <c r="C26" i="3" s="1"/>
  <c r="D26" i="1"/>
  <c r="E26" i="1"/>
  <c r="C27" i="1"/>
  <c r="C27" i="3" s="1"/>
  <c r="D27" i="1"/>
  <c r="E27" i="1"/>
  <c r="D27" i="3" s="1"/>
  <c r="C28" i="1"/>
  <c r="C28" i="3" s="1"/>
  <c r="D28" i="1"/>
  <c r="E28" i="1"/>
  <c r="D28" i="3" s="1"/>
  <c r="C29" i="1"/>
  <c r="C29" i="3" s="1"/>
  <c r="D29" i="1"/>
  <c r="E29" i="1"/>
  <c r="D29" i="3" s="1"/>
  <c r="C30" i="1"/>
  <c r="C30" i="3" s="1"/>
  <c r="D30" i="1"/>
  <c r="E30" i="1"/>
  <c r="D30" i="3" s="1"/>
  <c r="C31" i="1"/>
  <c r="C31" i="3" s="1"/>
  <c r="D31" i="1"/>
  <c r="E31" i="1"/>
  <c r="C32" i="1"/>
  <c r="D32" i="1"/>
  <c r="E32" i="1"/>
  <c r="D32" i="3" s="1"/>
  <c r="C33" i="1"/>
  <c r="C33" i="3" s="1"/>
  <c r="D33" i="1"/>
  <c r="E33" i="1"/>
  <c r="D33" i="3" s="1"/>
  <c r="C34" i="1"/>
  <c r="C34" i="3" s="1"/>
  <c r="D34" i="1"/>
  <c r="E34" i="1"/>
  <c r="D34" i="3" s="1"/>
  <c r="C35" i="1"/>
  <c r="C35" i="3" s="1"/>
  <c r="D35" i="1"/>
  <c r="E35" i="1"/>
  <c r="D35" i="3" s="1"/>
  <c r="C36" i="1"/>
  <c r="C36" i="3" s="1"/>
  <c r="D36" i="1"/>
  <c r="E36" i="1"/>
  <c r="D36" i="3" s="1"/>
  <c r="C37" i="1"/>
  <c r="C37" i="3" s="1"/>
  <c r="D37" i="1"/>
  <c r="E37" i="1"/>
  <c r="D37" i="3" s="1"/>
  <c r="C38" i="1"/>
  <c r="C38" i="3" s="1"/>
  <c r="D38" i="1"/>
  <c r="E38" i="1"/>
  <c r="D38" i="3" s="1"/>
  <c r="C39" i="1"/>
  <c r="C39" i="3" s="1"/>
  <c r="D39" i="1"/>
  <c r="E39" i="1"/>
  <c r="D39" i="3" s="1"/>
  <c r="C40" i="1"/>
  <c r="C40" i="3" s="1"/>
  <c r="D40" i="1"/>
  <c r="E40" i="1"/>
  <c r="D40" i="3" s="1"/>
  <c r="C41" i="1"/>
  <c r="C41" i="3" s="1"/>
  <c r="D41" i="1"/>
  <c r="E41" i="1"/>
  <c r="D41" i="3" s="1"/>
  <c r="C42" i="1"/>
  <c r="C42" i="3" s="1"/>
  <c r="D42" i="1"/>
  <c r="E42" i="1"/>
  <c r="C43" i="1"/>
  <c r="C43" i="3" s="1"/>
  <c r="D43" i="1"/>
  <c r="E43" i="1"/>
  <c r="D43" i="3" s="1"/>
  <c r="C44" i="1"/>
  <c r="C44" i="3" s="1"/>
  <c r="D44" i="1"/>
  <c r="E44" i="1"/>
  <c r="D44" i="3" s="1"/>
  <c r="C45" i="1"/>
  <c r="C45" i="3" s="1"/>
  <c r="D45" i="1"/>
  <c r="E45" i="1"/>
  <c r="D45" i="3" s="1"/>
  <c r="C46" i="1"/>
  <c r="C46" i="3" s="1"/>
  <c r="D46" i="1"/>
  <c r="E46" i="1"/>
  <c r="D46" i="3" s="1"/>
  <c r="C47" i="1"/>
  <c r="C47" i="3" s="1"/>
  <c r="D47" i="1"/>
  <c r="E47" i="1"/>
  <c r="C48" i="1"/>
  <c r="D48" i="1"/>
  <c r="E48" i="1"/>
  <c r="D48" i="3" s="1"/>
  <c r="C49" i="1"/>
  <c r="C49" i="3" s="1"/>
  <c r="D49" i="1"/>
  <c r="E49" i="1"/>
  <c r="D49" i="3" s="1"/>
  <c r="C50" i="1"/>
  <c r="C50" i="3" s="1"/>
  <c r="D50" i="1"/>
  <c r="E50" i="1"/>
  <c r="D50" i="3" s="1"/>
  <c r="C51" i="1"/>
  <c r="C51" i="3" s="1"/>
  <c r="D51" i="1"/>
  <c r="E51" i="1"/>
  <c r="D51" i="3" s="1"/>
  <c r="C52" i="1"/>
  <c r="C52" i="3" s="1"/>
  <c r="D52" i="1"/>
  <c r="E52" i="1"/>
  <c r="D52" i="3" s="1"/>
  <c r="C53" i="1"/>
  <c r="C53" i="3" s="1"/>
  <c r="D53" i="1"/>
  <c r="E53" i="1"/>
  <c r="D53" i="3" s="1"/>
  <c r="C54" i="1"/>
  <c r="C54" i="3" s="1"/>
  <c r="D54" i="1"/>
  <c r="E54" i="1"/>
  <c r="D54" i="3" s="1"/>
  <c r="C55" i="1"/>
  <c r="C55" i="3" s="1"/>
  <c r="D55" i="1"/>
  <c r="E55" i="1"/>
  <c r="D55" i="3" s="1"/>
  <c r="C56" i="1"/>
  <c r="D56" i="1"/>
  <c r="E56" i="1"/>
  <c r="D56" i="3" s="1"/>
  <c r="C57" i="1"/>
  <c r="C57" i="3" s="1"/>
  <c r="D57" i="1"/>
  <c r="E57" i="1"/>
  <c r="D57" i="3" s="1"/>
  <c r="C58" i="1"/>
  <c r="C58" i="3" s="1"/>
  <c r="D58" i="1"/>
  <c r="E58" i="1"/>
  <c r="D58" i="3" s="1"/>
  <c r="C59" i="1"/>
  <c r="C59" i="3" s="1"/>
  <c r="D59" i="1"/>
  <c r="E59" i="1"/>
  <c r="D59" i="3" s="1"/>
  <c r="C60" i="1"/>
  <c r="C60" i="3" s="1"/>
  <c r="D60" i="1"/>
  <c r="E60" i="1"/>
  <c r="D60" i="3" s="1"/>
  <c r="C61" i="1"/>
  <c r="C61" i="3" s="1"/>
  <c r="D61" i="1"/>
  <c r="E61" i="1"/>
  <c r="D61" i="3" s="1"/>
  <c r="C62" i="1"/>
  <c r="C62" i="3" s="1"/>
  <c r="D62" i="1"/>
  <c r="E62" i="1"/>
  <c r="D62" i="3" s="1"/>
  <c r="C63" i="1"/>
  <c r="C63" i="3" s="1"/>
  <c r="D63" i="1"/>
  <c r="E63" i="1"/>
  <c r="C64" i="1"/>
  <c r="C64" i="3" s="1"/>
  <c r="D64" i="1"/>
  <c r="E64" i="1"/>
  <c r="D64" i="3" s="1"/>
  <c r="C65" i="1"/>
  <c r="C65" i="3" s="1"/>
  <c r="D65" i="1"/>
  <c r="E65" i="1"/>
  <c r="D65" i="3" s="1"/>
  <c r="C66" i="1"/>
  <c r="C66" i="3" s="1"/>
  <c r="D66" i="1"/>
  <c r="E66" i="1"/>
  <c r="D66" i="3" s="1"/>
  <c r="C67" i="1"/>
  <c r="C67" i="3" s="1"/>
  <c r="D67" i="1"/>
  <c r="E67" i="1"/>
  <c r="D67" i="3" s="1"/>
  <c r="C68" i="1"/>
  <c r="C68" i="3" s="1"/>
  <c r="D68" i="1"/>
  <c r="E68" i="1"/>
  <c r="D68" i="3" s="1"/>
  <c r="C69" i="1"/>
  <c r="D69" i="1"/>
  <c r="E69" i="1"/>
  <c r="D69" i="3" s="1"/>
  <c r="C70" i="1"/>
  <c r="C70" i="3" s="1"/>
  <c r="D70" i="1"/>
  <c r="E70" i="1"/>
  <c r="D70" i="3" s="1"/>
  <c r="C71" i="1"/>
  <c r="C71" i="3" s="1"/>
  <c r="D71" i="1"/>
  <c r="E71" i="1"/>
  <c r="C72" i="1"/>
  <c r="C72" i="3" s="1"/>
  <c r="D72" i="1"/>
  <c r="E72" i="1"/>
  <c r="D72" i="3" s="1"/>
  <c r="C73" i="1"/>
  <c r="C73" i="3" s="1"/>
  <c r="D73" i="1"/>
  <c r="E73" i="1"/>
  <c r="D73" i="3" s="1"/>
  <c r="C74" i="1"/>
  <c r="C74" i="3" s="1"/>
  <c r="D74" i="1"/>
  <c r="E74" i="1"/>
  <c r="D74" i="3" s="1"/>
  <c r="C75" i="1"/>
  <c r="C75" i="3" s="1"/>
  <c r="D75" i="1"/>
  <c r="E75" i="1"/>
  <c r="D75" i="3" s="1"/>
  <c r="C76" i="1"/>
  <c r="C76" i="3" s="1"/>
  <c r="D76" i="1"/>
  <c r="E76" i="1"/>
  <c r="D76" i="3" s="1"/>
  <c r="C77" i="1"/>
  <c r="C77" i="3" s="1"/>
  <c r="D77" i="1"/>
  <c r="E77" i="1"/>
  <c r="D77" i="3" s="1"/>
  <c r="C78" i="1"/>
  <c r="C78" i="3" s="1"/>
  <c r="D78" i="1"/>
  <c r="E78" i="1"/>
  <c r="D78" i="3" s="1"/>
  <c r="C79" i="1"/>
  <c r="C79" i="3" s="1"/>
  <c r="D79" i="1"/>
  <c r="E79" i="1"/>
  <c r="C80" i="1"/>
  <c r="C80" i="3" s="1"/>
  <c r="D80" i="1"/>
  <c r="E80" i="1"/>
  <c r="D80" i="3" s="1"/>
  <c r="C81" i="1"/>
  <c r="J6" i="3" s="1"/>
  <c r="D81" i="1"/>
  <c r="E81" i="1"/>
  <c r="K6" i="3" s="1"/>
  <c r="C82" i="1"/>
  <c r="J7" i="3" s="1"/>
  <c r="D82" i="1"/>
  <c r="E82" i="1"/>
  <c r="K7" i="3" s="1"/>
  <c r="C83" i="1"/>
  <c r="J8" i="3" s="1"/>
  <c r="D83" i="1"/>
  <c r="E83" i="1"/>
  <c r="K8" i="3" s="1"/>
  <c r="C84" i="1"/>
  <c r="J9" i="3" s="1"/>
  <c r="D84" i="1"/>
  <c r="E84" i="1"/>
  <c r="K9" i="3" s="1"/>
  <c r="C85" i="1"/>
  <c r="J10" i="3" s="1"/>
  <c r="D85" i="1"/>
  <c r="E85" i="1"/>
  <c r="C86" i="1"/>
  <c r="J11" i="3" s="1"/>
  <c r="D86" i="1"/>
  <c r="E86" i="1"/>
  <c r="K11" i="3" s="1"/>
  <c r="C87" i="1"/>
  <c r="J12" i="3" s="1"/>
  <c r="D87" i="1"/>
  <c r="E87" i="1"/>
  <c r="K12" i="3" s="1"/>
  <c r="C88" i="1"/>
  <c r="J13" i="3" s="1"/>
  <c r="D88" i="1"/>
  <c r="E88" i="1"/>
  <c r="K13" i="3" s="1"/>
  <c r="C89" i="1"/>
  <c r="J14" i="3" s="1"/>
  <c r="D89" i="1"/>
  <c r="E89" i="1"/>
  <c r="K14" i="3" s="1"/>
  <c r="C90" i="1"/>
  <c r="J15" i="3" s="1"/>
  <c r="D90" i="1"/>
  <c r="E90" i="1"/>
  <c r="K15" i="3" s="1"/>
  <c r="C91" i="1"/>
  <c r="J16" i="3" s="1"/>
  <c r="D91" i="1"/>
  <c r="E91" i="1"/>
  <c r="K16" i="3" s="1"/>
  <c r="C92" i="1"/>
  <c r="J17" i="3" s="1"/>
  <c r="D92" i="1"/>
  <c r="E92" i="1"/>
  <c r="K17" i="3" s="1"/>
  <c r="C93" i="1"/>
  <c r="D93" i="1"/>
  <c r="E93" i="1"/>
  <c r="K18" i="3" s="1"/>
  <c r="C94" i="1"/>
  <c r="J19" i="3" s="1"/>
  <c r="D94" i="1"/>
  <c r="E94" i="1"/>
  <c r="K19" i="3" s="1"/>
  <c r="C95" i="1"/>
  <c r="J20" i="3" s="1"/>
  <c r="D95" i="1"/>
  <c r="E95" i="1"/>
  <c r="K20" i="3" s="1"/>
  <c r="C96" i="1"/>
  <c r="J21" i="3" s="1"/>
  <c r="D96" i="1"/>
  <c r="E96" i="1"/>
  <c r="K21" i="3" s="1"/>
  <c r="C97" i="1"/>
  <c r="J22" i="3" s="1"/>
  <c r="D97" i="1"/>
  <c r="E97" i="1"/>
  <c r="K22" i="3" s="1"/>
  <c r="C98" i="1"/>
  <c r="J23" i="3" s="1"/>
  <c r="D98" i="1"/>
  <c r="E98" i="1"/>
  <c r="C99" i="1"/>
  <c r="J24" i="3" s="1"/>
  <c r="D99" i="1"/>
  <c r="E99" i="1"/>
  <c r="K24" i="3" s="1"/>
  <c r="C100" i="1"/>
  <c r="J25" i="3" s="1"/>
  <c r="D100" i="1"/>
  <c r="E100" i="1"/>
  <c r="K25" i="3" s="1"/>
  <c r="C101" i="1"/>
  <c r="D101" i="1"/>
  <c r="E101" i="1"/>
  <c r="K26" i="3" s="1"/>
  <c r="C102" i="1"/>
  <c r="J27" i="3" s="1"/>
  <c r="D102" i="1"/>
  <c r="E102" i="1"/>
  <c r="C103" i="1"/>
  <c r="J28" i="3" s="1"/>
  <c r="D103" i="1"/>
  <c r="E103" i="1"/>
  <c r="C104" i="1"/>
  <c r="J29" i="3" s="1"/>
  <c r="D104" i="1"/>
  <c r="E104" i="1"/>
  <c r="K29" i="3" s="1"/>
  <c r="C105" i="1"/>
  <c r="J30" i="3" s="1"/>
  <c r="D105" i="1"/>
  <c r="E105" i="1"/>
  <c r="C106" i="1"/>
  <c r="J31" i="3" s="1"/>
  <c r="D106" i="1"/>
  <c r="E106" i="1"/>
  <c r="K31" i="3" s="1"/>
  <c r="C107" i="1"/>
  <c r="J32" i="3" s="1"/>
  <c r="D107" i="1"/>
  <c r="E107" i="1"/>
  <c r="C108" i="1"/>
  <c r="J33" i="3" s="1"/>
  <c r="D108" i="1"/>
  <c r="E108" i="1"/>
  <c r="K33" i="3" s="1"/>
  <c r="C109" i="1"/>
  <c r="J34" i="3" s="1"/>
  <c r="D109" i="1"/>
  <c r="E109" i="1"/>
  <c r="C110" i="1"/>
  <c r="J35" i="3" s="1"/>
  <c r="D110" i="1"/>
  <c r="E110" i="1"/>
  <c r="K35" i="3" s="1"/>
  <c r="C111" i="1"/>
  <c r="J36" i="3" s="1"/>
  <c r="D111" i="1"/>
  <c r="E111" i="1"/>
  <c r="C112" i="1"/>
  <c r="J37" i="3" s="1"/>
  <c r="D112" i="1"/>
  <c r="E112" i="1"/>
  <c r="K37" i="3" s="1"/>
  <c r="E6" i="1"/>
  <c r="D6" i="1"/>
  <c r="C6" i="1"/>
  <c r="C6" i="3" s="1"/>
  <c r="O90" i="1"/>
  <c r="M90" i="1" s="1"/>
  <c r="N90" i="1" s="1"/>
  <c r="O91" i="1"/>
  <c r="M91" i="1" s="1"/>
  <c r="N91" i="1" s="1"/>
  <c r="O92" i="1"/>
  <c r="M92" i="1" s="1"/>
  <c r="N92" i="1" s="1"/>
  <c r="O93" i="1"/>
  <c r="M93" i="1" s="1"/>
  <c r="N93" i="1" s="1"/>
  <c r="O94" i="1"/>
  <c r="M94" i="1" s="1"/>
  <c r="N94" i="1" s="1"/>
  <c r="O95" i="1"/>
  <c r="M95" i="1" s="1"/>
  <c r="N95" i="1" s="1"/>
  <c r="O96" i="1"/>
  <c r="M96" i="1" s="1"/>
  <c r="N96" i="1" s="1"/>
  <c r="O97" i="1"/>
  <c r="M97" i="1" s="1"/>
  <c r="N97" i="1" s="1"/>
  <c r="O98" i="1"/>
  <c r="M98" i="1" s="1"/>
  <c r="N98" i="1" s="1"/>
  <c r="O99" i="1"/>
  <c r="M99" i="1" s="1"/>
  <c r="N99" i="1" s="1"/>
  <c r="O100" i="1"/>
  <c r="M100" i="1" s="1"/>
  <c r="N100" i="1" s="1"/>
  <c r="O129" i="1"/>
  <c r="M129" i="1" s="1"/>
  <c r="N129" i="1" s="1"/>
  <c r="O130" i="1"/>
  <c r="M130" i="1" s="1"/>
  <c r="N130" i="1" s="1"/>
  <c r="O131" i="1"/>
  <c r="M131" i="1" s="1"/>
  <c r="N131" i="1" s="1"/>
  <c r="O132" i="1"/>
  <c r="M132" i="1" s="1"/>
  <c r="N132" i="1" s="1"/>
  <c r="O133" i="1"/>
  <c r="M133" i="1" s="1"/>
  <c r="N133" i="1" s="1"/>
  <c r="O134" i="1"/>
  <c r="M134" i="1" s="1"/>
  <c r="N134" i="1" s="1"/>
  <c r="O135" i="1"/>
  <c r="M135" i="1" s="1"/>
  <c r="N135" i="1" s="1"/>
  <c r="O136" i="1"/>
  <c r="M136" i="1" s="1"/>
  <c r="N136" i="1" s="1"/>
  <c r="O137" i="1"/>
  <c r="M137" i="1" s="1"/>
  <c r="N137" i="1" s="1"/>
  <c r="O138" i="1"/>
  <c r="M138" i="1" s="1"/>
  <c r="N138" i="1" s="1"/>
  <c r="O139" i="1"/>
  <c r="M139" i="1" s="1"/>
  <c r="N139" i="1" s="1"/>
  <c r="O140" i="1"/>
  <c r="M140" i="1" s="1"/>
  <c r="N140" i="1" s="1"/>
  <c r="O141" i="1"/>
  <c r="M141" i="1" s="1"/>
  <c r="N141" i="1" s="1"/>
  <c r="O142" i="1"/>
  <c r="M142" i="1" s="1"/>
  <c r="N142" i="1" s="1"/>
  <c r="O143" i="1"/>
  <c r="M143" i="1" s="1"/>
  <c r="N143" i="1" s="1"/>
  <c r="O144" i="1"/>
  <c r="M144" i="1" s="1"/>
  <c r="N144" i="1" s="1"/>
  <c r="O145" i="1"/>
  <c r="M145" i="1" s="1"/>
  <c r="N145" i="1" s="1"/>
  <c r="O146" i="1"/>
  <c r="M146" i="1" s="1"/>
  <c r="N146" i="1" s="1"/>
  <c r="O147" i="1"/>
  <c r="M147" i="1" s="1"/>
  <c r="N147" i="1" s="1"/>
  <c r="O148" i="1"/>
  <c r="M148" i="1" s="1"/>
  <c r="N148" i="1" s="1"/>
  <c r="O149" i="1"/>
  <c r="M149" i="1" s="1"/>
  <c r="N149" i="1" s="1"/>
  <c r="O150" i="1"/>
  <c r="M150" i="1" s="1"/>
  <c r="N150" i="1" s="1"/>
  <c r="O151" i="1"/>
  <c r="M151" i="1" s="1"/>
  <c r="N151" i="1" s="1"/>
  <c r="O152" i="1"/>
  <c r="M152" i="1" s="1"/>
  <c r="N152" i="1" s="1"/>
  <c r="O153" i="1"/>
  <c r="M153" i="1" s="1"/>
  <c r="N153" i="1" s="1"/>
  <c r="O154" i="1"/>
  <c r="M154" i="1" s="1"/>
  <c r="N154" i="1" s="1"/>
  <c r="O155" i="1"/>
  <c r="M155" i="1" s="1"/>
  <c r="N155" i="1" s="1"/>
  <c r="O156" i="1"/>
  <c r="M156" i="1" s="1"/>
  <c r="N156" i="1" s="1"/>
  <c r="O157" i="1"/>
  <c r="M157" i="1" s="1"/>
  <c r="N157" i="1" s="1"/>
  <c r="O158" i="1"/>
  <c r="M158" i="1" s="1"/>
  <c r="N158" i="1" s="1"/>
  <c r="O159" i="1"/>
  <c r="M159" i="1" s="1"/>
  <c r="N159" i="1" s="1"/>
  <c r="O160" i="1"/>
  <c r="M160" i="1" s="1"/>
  <c r="N160" i="1" s="1"/>
  <c r="O161" i="1"/>
  <c r="M161" i="1" s="1"/>
  <c r="N161" i="1" s="1"/>
  <c r="O162" i="1"/>
  <c r="M162" i="1" s="1"/>
  <c r="N162" i="1" s="1"/>
  <c r="O163" i="1"/>
  <c r="M163" i="1" s="1"/>
  <c r="N163" i="1" s="1"/>
  <c r="O164" i="1"/>
  <c r="M164" i="1" s="1"/>
  <c r="N164" i="1" s="1"/>
  <c r="O165" i="1"/>
  <c r="M165" i="1" s="1"/>
  <c r="N165" i="1" s="1"/>
  <c r="O166" i="1"/>
  <c r="M166" i="1" s="1"/>
  <c r="N166" i="1" s="1"/>
  <c r="O167" i="1"/>
  <c r="M167" i="1" s="1"/>
  <c r="N167" i="1" s="1"/>
  <c r="O168" i="1"/>
  <c r="M168" i="1" s="1"/>
  <c r="N168" i="1" s="1"/>
  <c r="O169" i="1"/>
  <c r="M169" i="1" s="1"/>
  <c r="N169" i="1" s="1"/>
  <c r="O170" i="1"/>
  <c r="M170" i="1" s="1"/>
  <c r="N170" i="1" s="1"/>
  <c r="O171" i="1"/>
  <c r="M171" i="1" s="1"/>
  <c r="N171" i="1" s="1"/>
  <c r="O172" i="1"/>
  <c r="M172" i="1" s="1"/>
  <c r="N172" i="1" s="1"/>
  <c r="O173" i="1"/>
  <c r="M173" i="1" s="1"/>
  <c r="N173" i="1" s="1"/>
  <c r="O174" i="1"/>
  <c r="M174" i="1" s="1"/>
  <c r="N174" i="1" s="1"/>
  <c r="O175" i="1"/>
  <c r="M175" i="1" s="1"/>
  <c r="N175" i="1" s="1"/>
  <c r="O176" i="1"/>
  <c r="M176" i="1" s="1"/>
  <c r="N176" i="1" s="1"/>
  <c r="O177" i="1"/>
  <c r="M177" i="1" s="1"/>
  <c r="N177" i="1" s="1"/>
  <c r="O178" i="1"/>
  <c r="M178" i="1" s="1"/>
  <c r="N178" i="1" s="1"/>
  <c r="O179" i="1"/>
  <c r="M179" i="1" s="1"/>
  <c r="N179" i="1" s="1"/>
  <c r="O180" i="1"/>
  <c r="M180" i="1" s="1"/>
  <c r="N180" i="1" s="1"/>
  <c r="O181" i="1"/>
  <c r="M181" i="1" s="1"/>
  <c r="N181" i="1" s="1"/>
  <c r="O182" i="1"/>
  <c r="M182" i="1" s="1"/>
  <c r="N182" i="1" s="1"/>
  <c r="O183" i="1"/>
  <c r="M183" i="1" s="1"/>
  <c r="N183" i="1" s="1"/>
  <c r="O184" i="1"/>
  <c r="M184" i="1" s="1"/>
  <c r="N184" i="1" s="1"/>
  <c r="O185" i="1"/>
  <c r="M185" i="1" s="1"/>
  <c r="N185" i="1" s="1"/>
  <c r="O186" i="1"/>
  <c r="M186" i="1" s="1"/>
  <c r="N186" i="1" s="1"/>
  <c r="O187" i="1"/>
  <c r="M187" i="1" s="1"/>
  <c r="N187" i="1" s="1"/>
  <c r="O188" i="1"/>
  <c r="M188" i="1" s="1"/>
  <c r="N188" i="1" s="1"/>
  <c r="O189" i="1"/>
  <c r="M189" i="1" s="1"/>
  <c r="N189" i="1" s="1"/>
  <c r="O190" i="1"/>
  <c r="M190" i="1" s="1"/>
  <c r="N190" i="1" s="1"/>
  <c r="O191" i="1"/>
  <c r="M191" i="1" s="1"/>
  <c r="N191" i="1" s="1"/>
  <c r="O192" i="1"/>
  <c r="M192" i="1" s="1"/>
  <c r="N192" i="1" s="1"/>
  <c r="O193" i="1"/>
  <c r="M193" i="1" s="1"/>
  <c r="N193" i="1" s="1"/>
  <c r="O194" i="1"/>
  <c r="M194" i="1" s="1"/>
  <c r="N194" i="1" s="1"/>
  <c r="O195" i="1"/>
  <c r="M195" i="1" s="1"/>
  <c r="N195" i="1" s="1"/>
  <c r="O196" i="1"/>
  <c r="M196" i="1" s="1"/>
  <c r="N196" i="1" s="1"/>
  <c r="O197" i="1"/>
  <c r="M197" i="1" s="1"/>
  <c r="N197" i="1" s="1"/>
  <c r="O198" i="1"/>
  <c r="M198" i="1" s="1"/>
  <c r="N198" i="1" s="1"/>
  <c r="O199" i="1"/>
  <c r="M199" i="1" s="1"/>
  <c r="N199" i="1" s="1"/>
  <c r="O200" i="1"/>
  <c r="M200" i="1" s="1"/>
  <c r="N200" i="1" s="1"/>
  <c r="O201" i="1"/>
  <c r="M201" i="1" s="1"/>
  <c r="N201" i="1" s="1"/>
  <c r="O202" i="1"/>
  <c r="M202" i="1" s="1"/>
  <c r="N202" i="1" s="1"/>
  <c r="O203" i="1"/>
  <c r="M203" i="1" s="1"/>
  <c r="N203" i="1" s="1"/>
  <c r="O204" i="1"/>
  <c r="M204" i="1" s="1"/>
  <c r="N204" i="1" s="1"/>
  <c r="O205" i="1"/>
  <c r="M205" i="1" s="1"/>
  <c r="N205" i="1" s="1"/>
  <c r="O206" i="1"/>
  <c r="M206" i="1" s="1"/>
  <c r="N206" i="1" s="1"/>
  <c r="O207" i="1"/>
  <c r="M207" i="1" s="1"/>
  <c r="N207" i="1" s="1"/>
  <c r="O208" i="1"/>
  <c r="M208" i="1" s="1"/>
  <c r="N208" i="1" s="1"/>
  <c r="O209" i="1"/>
  <c r="M209" i="1" s="1"/>
  <c r="N209" i="1" s="1"/>
  <c r="O210" i="1"/>
  <c r="M210" i="1" s="1"/>
  <c r="N210" i="1" s="1"/>
  <c r="O211" i="1"/>
  <c r="M211" i="1" s="1"/>
  <c r="N211" i="1" s="1"/>
  <c r="O212" i="1"/>
  <c r="M212" i="1" s="1"/>
  <c r="N212" i="1" s="1"/>
  <c r="O213" i="1"/>
  <c r="M213" i="1" s="1"/>
  <c r="N213" i="1" s="1"/>
  <c r="O214" i="1"/>
  <c r="M214" i="1" s="1"/>
  <c r="N214" i="1" s="1"/>
  <c r="O215" i="1"/>
  <c r="M215" i="1" s="1"/>
  <c r="N215" i="1" s="1"/>
  <c r="O216" i="1"/>
  <c r="M216" i="1" s="1"/>
  <c r="N216" i="1" s="1"/>
  <c r="O217" i="1"/>
  <c r="M217" i="1" s="1"/>
  <c r="N217" i="1" s="1"/>
  <c r="O218" i="1"/>
  <c r="M218" i="1" s="1"/>
  <c r="N218" i="1" s="1"/>
  <c r="O219" i="1"/>
  <c r="M219" i="1" s="1"/>
  <c r="N219" i="1" s="1"/>
  <c r="O220" i="1"/>
  <c r="M220" i="1" s="1"/>
  <c r="N220" i="1" s="1"/>
  <c r="O221" i="1"/>
  <c r="M221" i="1" s="1"/>
  <c r="N221" i="1" s="1"/>
  <c r="O222" i="1"/>
  <c r="M222" i="1" s="1"/>
  <c r="N222" i="1" s="1"/>
  <c r="O223" i="1"/>
  <c r="M223" i="1" s="1"/>
  <c r="N223" i="1" s="1"/>
  <c r="O224" i="1"/>
  <c r="M224" i="1" s="1"/>
  <c r="N224" i="1" s="1"/>
  <c r="O225" i="1"/>
  <c r="M225" i="1" s="1"/>
  <c r="N225" i="1" s="1"/>
  <c r="O226" i="1"/>
  <c r="M226" i="1" s="1"/>
  <c r="N226" i="1" s="1"/>
  <c r="O227" i="1"/>
  <c r="M227" i="1" s="1"/>
  <c r="N227" i="1" s="1"/>
  <c r="O228" i="1"/>
  <c r="M228" i="1" s="1"/>
  <c r="N228" i="1" s="1"/>
  <c r="O229" i="1"/>
  <c r="M229" i="1" s="1"/>
  <c r="N229" i="1" s="1"/>
  <c r="O230" i="1"/>
  <c r="M230" i="1" s="1"/>
  <c r="N230" i="1" s="1"/>
  <c r="O231" i="1"/>
  <c r="M231" i="1" s="1"/>
  <c r="N231" i="1" s="1"/>
  <c r="O232" i="1"/>
  <c r="M232" i="1" s="1"/>
  <c r="N232" i="1" s="1"/>
  <c r="O233" i="1"/>
  <c r="M233" i="1" s="1"/>
  <c r="N233" i="1" s="1"/>
  <c r="O234" i="1"/>
  <c r="M234" i="1" s="1"/>
  <c r="N234" i="1" s="1"/>
  <c r="O235" i="1"/>
  <c r="M235" i="1" s="1"/>
  <c r="N235" i="1" s="1"/>
  <c r="O236" i="1"/>
  <c r="M236" i="1" s="1"/>
  <c r="N236" i="1" s="1"/>
  <c r="O237" i="1"/>
  <c r="M237" i="1" s="1"/>
  <c r="N237" i="1" s="1"/>
  <c r="O238" i="1"/>
  <c r="M238" i="1" s="1"/>
  <c r="N238" i="1" s="1"/>
  <c r="O239" i="1"/>
  <c r="M239" i="1" s="1"/>
  <c r="N239" i="1" s="1"/>
  <c r="O240" i="1"/>
  <c r="M240" i="1" s="1"/>
  <c r="N240" i="1" s="1"/>
  <c r="O241" i="1"/>
  <c r="M241" i="1" s="1"/>
  <c r="N241" i="1" s="1"/>
  <c r="O242" i="1"/>
  <c r="M242" i="1" s="1"/>
  <c r="N242" i="1" s="1"/>
  <c r="O243" i="1"/>
  <c r="M243" i="1" s="1"/>
  <c r="N243" i="1" s="1"/>
  <c r="O244" i="1"/>
  <c r="M244" i="1" s="1"/>
  <c r="N244" i="1" s="1"/>
  <c r="O245" i="1"/>
  <c r="M245" i="1" s="1"/>
  <c r="N245" i="1" s="1"/>
  <c r="O246" i="1"/>
  <c r="M246" i="1" s="1"/>
  <c r="N246" i="1" s="1"/>
  <c r="O247" i="1"/>
  <c r="M247" i="1" s="1"/>
  <c r="N247" i="1" s="1"/>
  <c r="O248" i="1"/>
  <c r="M248" i="1" s="1"/>
  <c r="N248" i="1" s="1"/>
  <c r="O249" i="1"/>
  <c r="M249" i="1" s="1"/>
  <c r="N249" i="1" s="1"/>
  <c r="O250" i="1"/>
  <c r="M250" i="1" s="1"/>
  <c r="N250" i="1" s="1"/>
  <c r="O251" i="1"/>
  <c r="M251" i="1" s="1"/>
  <c r="N251" i="1" s="1"/>
  <c r="O252" i="1"/>
  <c r="M252" i="1" s="1"/>
  <c r="N252" i="1" s="1"/>
  <c r="O253" i="1"/>
  <c r="M253" i="1" s="1"/>
  <c r="N253" i="1" s="1"/>
  <c r="O254" i="1"/>
  <c r="M254" i="1" s="1"/>
  <c r="N254" i="1" s="1"/>
  <c r="O255" i="1"/>
  <c r="M255" i="1" s="1"/>
  <c r="N255" i="1" s="1"/>
  <c r="O256" i="1"/>
  <c r="M256" i="1" s="1"/>
  <c r="N256" i="1" s="1"/>
  <c r="O257" i="1"/>
  <c r="M257" i="1" s="1"/>
  <c r="N257" i="1" s="1"/>
  <c r="O258" i="1"/>
  <c r="M258" i="1" s="1"/>
  <c r="N258" i="1" s="1"/>
  <c r="O259" i="1"/>
  <c r="M259" i="1" s="1"/>
  <c r="N259" i="1" s="1"/>
  <c r="O260" i="1"/>
  <c r="M260" i="1" s="1"/>
  <c r="N260" i="1" s="1"/>
  <c r="O261" i="1"/>
  <c r="M261" i="1" s="1"/>
  <c r="N261" i="1" s="1"/>
  <c r="O262" i="1"/>
  <c r="M262" i="1" s="1"/>
  <c r="N262" i="1" s="1"/>
  <c r="O263" i="1"/>
  <c r="M263" i="1" s="1"/>
  <c r="N263" i="1" s="1"/>
  <c r="O264" i="1"/>
  <c r="M264" i="1" s="1"/>
  <c r="N264" i="1" s="1"/>
  <c r="O265" i="1"/>
  <c r="M265" i="1" s="1"/>
  <c r="N265" i="1" s="1"/>
  <c r="O266" i="1"/>
  <c r="M266" i="1" s="1"/>
  <c r="N266" i="1" s="1"/>
  <c r="O267" i="1"/>
  <c r="M267" i="1" s="1"/>
  <c r="N267" i="1" s="1"/>
  <c r="O268" i="1"/>
  <c r="M268" i="1" s="1"/>
  <c r="N268" i="1" s="1"/>
  <c r="O269" i="1"/>
  <c r="M269" i="1" s="1"/>
  <c r="N269" i="1" s="1"/>
  <c r="O270" i="1"/>
  <c r="M270" i="1" s="1"/>
  <c r="N270" i="1" s="1"/>
  <c r="O271" i="1"/>
  <c r="M271" i="1" s="1"/>
  <c r="N271" i="1" s="1"/>
  <c r="O272" i="1"/>
  <c r="M272" i="1" s="1"/>
  <c r="N272" i="1" s="1"/>
  <c r="O273" i="1"/>
  <c r="M273" i="1" s="1"/>
  <c r="N273" i="1" s="1"/>
  <c r="O274" i="1"/>
  <c r="M274" i="1" s="1"/>
  <c r="N274" i="1" s="1"/>
  <c r="O275" i="1"/>
  <c r="M275" i="1" s="1"/>
  <c r="N275" i="1" s="1"/>
  <c r="O276" i="1"/>
  <c r="M276" i="1" s="1"/>
  <c r="N276" i="1" s="1"/>
  <c r="O277" i="1"/>
  <c r="M277" i="1" s="1"/>
  <c r="N277" i="1" s="1"/>
  <c r="O278" i="1"/>
  <c r="M278" i="1" s="1"/>
  <c r="N278" i="1" s="1"/>
  <c r="O279" i="1"/>
  <c r="M279" i="1" s="1"/>
  <c r="N279" i="1" s="1"/>
  <c r="O280" i="1"/>
  <c r="M280" i="1" s="1"/>
  <c r="N280" i="1" s="1"/>
  <c r="O281" i="1"/>
  <c r="M281" i="1" s="1"/>
  <c r="N281" i="1" s="1"/>
  <c r="O282" i="1"/>
  <c r="M282" i="1" s="1"/>
  <c r="N282" i="1" s="1"/>
  <c r="O283" i="1"/>
  <c r="M283" i="1" s="1"/>
  <c r="N283" i="1" s="1"/>
  <c r="O284" i="1"/>
  <c r="M284" i="1" s="1"/>
  <c r="N284" i="1" s="1"/>
  <c r="O285" i="1"/>
  <c r="M285" i="1" s="1"/>
  <c r="N285" i="1" s="1"/>
  <c r="O286" i="1"/>
  <c r="M286" i="1" s="1"/>
  <c r="N286" i="1" s="1"/>
  <c r="O287" i="1"/>
  <c r="M287" i="1" s="1"/>
  <c r="N287" i="1" s="1"/>
  <c r="O288" i="1"/>
  <c r="M288" i="1" s="1"/>
  <c r="N288" i="1" s="1"/>
  <c r="O289" i="1"/>
  <c r="M289" i="1" s="1"/>
  <c r="N289" i="1" s="1"/>
  <c r="O290" i="1"/>
  <c r="M290" i="1" s="1"/>
  <c r="N290" i="1" s="1"/>
  <c r="O291" i="1"/>
  <c r="M291" i="1" s="1"/>
  <c r="N291" i="1" s="1"/>
  <c r="O292" i="1"/>
  <c r="M292" i="1" s="1"/>
  <c r="N292" i="1" s="1"/>
  <c r="O293" i="1"/>
  <c r="M293" i="1" s="1"/>
  <c r="N293" i="1" s="1"/>
  <c r="O294" i="1"/>
  <c r="M294" i="1" s="1"/>
  <c r="N294" i="1" s="1"/>
  <c r="O295" i="1"/>
  <c r="M295" i="1" s="1"/>
  <c r="N295" i="1" s="1"/>
  <c r="O296" i="1"/>
  <c r="M296" i="1" s="1"/>
  <c r="N296" i="1" s="1"/>
  <c r="O297" i="1"/>
  <c r="M297" i="1" s="1"/>
  <c r="N297" i="1" s="1"/>
  <c r="O298" i="1"/>
  <c r="M298" i="1" s="1"/>
  <c r="N298" i="1" s="1"/>
  <c r="O299" i="1"/>
  <c r="M299" i="1" s="1"/>
  <c r="N299" i="1" s="1"/>
  <c r="O300" i="1"/>
  <c r="M300" i="1" s="1"/>
  <c r="N300" i="1" s="1"/>
  <c r="O301" i="1"/>
  <c r="M301" i="1" s="1"/>
  <c r="N301" i="1" s="1"/>
  <c r="O302" i="1"/>
  <c r="M302" i="1" s="1"/>
  <c r="N302" i="1" s="1"/>
  <c r="O303" i="1"/>
  <c r="M303" i="1" s="1"/>
  <c r="N303" i="1" s="1"/>
  <c r="O304" i="1"/>
  <c r="M304" i="1" s="1"/>
  <c r="N304" i="1" s="1"/>
  <c r="O305" i="1"/>
  <c r="M305" i="1" s="1"/>
  <c r="N305" i="1" s="1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199" i="2"/>
  <c r="G212" i="2"/>
  <c r="G174" i="2"/>
  <c r="G173" i="2"/>
  <c r="G172" i="2"/>
  <c r="G171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B1" i="3"/>
  <c r="A3" i="3"/>
  <c r="F3" i="3"/>
  <c r="K3" i="3"/>
  <c r="A5" i="3"/>
  <c r="H5" i="3" s="1"/>
  <c r="C5" i="3"/>
  <c r="J5" i="3" s="1"/>
  <c r="D5" i="3"/>
  <c r="K5" i="3" s="1"/>
  <c r="E5" i="3"/>
  <c r="L5" i="3" s="1"/>
  <c r="I5" i="3"/>
  <c r="A6" i="3"/>
  <c r="B6" i="3"/>
  <c r="E6" i="3"/>
  <c r="F6" i="3"/>
  <c r="H6" i="3"/>
  <c r="I6" i="3"/>
  <c r="L6" i="3"/>
  <c r="M6" i="3"/>
  <c r="A7" i="3"/>
  <c r="B7" i="3"/>
  <c r="E7" i="3"/>
  <c r="F7" i="3"/>
  <c r="H7" i="3"/>
  <c r="I7" i="3"/>
  <c r="L7" i="3"/>
  <c r="M7" i="3"/>
  <c r="A8" i="3"/>
  <c r="B8" i="3"/>
  <c r="E8" i="3"/>
  <c r="F8" i="3"/>
  <c r="H8" i="3"/>
  <c r="I8" i="3"/>
  <c r="L8" i="3"/>
  <c r="M8" i="3"/>
  <c r="A9" i="3"/>
  <c r="B9" i="3"/>
  <c r="E9" i="3"/>
  <c r="F9" i="3"/>
  <c r="H9" i="3"/>
  <c r="I9" i="3"/>
  <c r="L9" i="3"/>
  <c r="M9" i="3"/>
  <c r="A10" i="3"/>
  <c r="B10" i="3"/>
  <c r="E10" i="3"/>
  <c r="F10" i="3"/>
  <c r="H10" i="3"/>
  <c r="I10" i="3"/>
  <c r="L10" i="3"/>
  <c r="M10" i="3"/>
  <c r="A11" i="3"/>
  <c r="B11" i="3"/>
  <c r="E11" i="3"/>
  <c r="F11" i="3"/>
  <c r="H11" i="3"/>
  <c r="I11" i="3"/>
  <c r="L11" i="3"/>
  <c r="M11" i="3"/>
  <c r="A12" i="3"/>
  <c r="B12" i="3"/>
  <c r="E12" i="3"/>
  <c r="F12" i="3"/>
  <c r="H12" i="3"/>
  <c r="I12" i="3"/>
  <c r="L12" i="3"/>
  <c r="M12" i="3"/>
  <c r="A13" i="3"/>
  <c r="B13" i="3"/>
  <c r="E13" i="3"/>
  <c r="F13" i="3"/>
  <c r="H13" i="3"/>
  <c r="I13" i="3"/>
  <c r="L13" i="3"/>
  <c r="M13" i="3"/>
  <c r="A14" i="3"/>
  <c r="B14" i="3"/>
  <c r="E14" i="3"/>
  <c r="F14" i="3"/>
  <c r="H14" i="3"/>
  <c r="I14" i="3"/>
  <c r="L14" i="3"/>
  <c r="M14" i="3"/>
  <c r="A15" i="3"/>
  <c r="B15" i="3"/>
  <c r="E15" i="3"/>
  <c r="F15" i="3"/>
  <c r="H15" i="3"/>
  <c r="I15" i="3"/>
  <c r="L15" i="3"/>
  <c r="M15" i="3"/>
  <c r="A16" i="3"/>
  <c r="B16" i="3"/>
  <c r="E16" i="3"/>
  <c r="F16" i="3"/>
  <c r="H16" i="3"/>
  <c r="I16" i="3"/>
  <c r="L16" i="3"/>
  <c r="M16" i="3"/>
  <c r="A17" i="3"/>
  <c r="B17" i="3"/>
  <c r="E17" i="3"/>
  <c r="F17" i="3"/>
  <c r="H17" i="3"/>
  <c r="I17" i="3"/>
  <c r="L17" i="3"/>
  <c r="M17" i="3"/>
  <c r="A18" i="3"/>
  <c r="B18" i="3"/>
  <c r="E18" i="3"/>
  <c r="F18" i="3"/>
  <c r="H18" i="3"/>
  <c r="I18" i="3"/>
  <c r="L18" i="3"/>
  <c r="M18" i="3"/>
  <c r="A19" i="3"/>
  <c r="B19" i="3"/>
  <c r="E19" i="3"/>
  <c r="F19" i="3"/>
  <c r="H19" i="3"/>
  <c r="I19" i="3"/>
  <c r="L19" i="3"/>
  <c r="M19" i="3"/>
  <c r="A20" i="3"/>
  <c r="B20" i="3"/>
  <c r="E20" i="3"/>
  <c r="F20" i="3"/>
  <c r="H20" i="3"/>
  <c r="I20" i="3"/>
  <c r="L20" i="3"/>
  <c r="M20" i="3"/>
  <c r="A21" i="3"/>
  <c r="B21" i="3"/>
  <c r="E21" i="3"/>
  <c r="F21" i="3"/>
  <c r="H21" i="3"/>
  <c r="I21" i="3"/>
  <c r="L21" i="3"/>
  <c r="M21" i="3"/>
  <c r="A22" i="3"/>
  <c r="B22" i="3"/>
  <c r="E22" i="3"/>
  <c r="F22" i="3"/>
  <c r="H22" i="3"/>
  <c r="I22" i="3"/>
  <c r="L22" i="3"/>
  <c r="M22" i="3"/>
  <c r="A23" i="3"/>
  <c r="B23" i="3"/>
  <c r="E23" i="3"/>
  <c r="F23" i="3"/>
  <c r="H23" i="3"/>
  <c r="I23" i="3"/>
  <c r="L23" i="3"/>
  <c r="M23" i="3"/>
  <c r="A24" i="3"/>
  <c r="B24" i="3"/>
  <c r="E24" i="3"/>
  <c r="F24" i="3"/>
  <c r="H24" i="3"/>
  <c r="I24" i="3"/>
  <c r="L24" i="3"/>
  <c r="M24" i="3"/>
  <c r="A25" i="3"/>
  <c r="B25" i="3"/>
  <c r="E25" i="3"/>
  <c r="F25" i="3"/>
  <c r="H25" i="3"/>
  <c r="I25" i="3"/>
  <c r="L25" i="3"/>
  <c r="M25" i="3"/>
  <c r="A26" i="3"/>
  <c r="B26" i="3"/>
  <c r="E26" i="3"/>
  <c r="F26" i="3"/>
  <c r="H26" i="3"/>
  <c r="I26" i="3"/>
  <c r="L26" i="3"/>
  <c r="M26" i="3"/>
  <c r="A27" i="3"/>
  <c r="B27" i="3"/>
  <c r="E27" i="3"/>
  <c r="F27" i="3"/>
  <c r="H27" i="3"/>
  <c r="I27" i="3"/>
  <c r="L27" i="3"/>
  <c r="M27" i="3"/>
  <c r="A28" i="3"/>
  <c r="B28" i="3"/>
  <c r="E28" i="3"/>
  <c r="F28" i="3"/>
  <c r="H28" i="3"/>
  <c r="I28" i="3"/>
  <c r="L28" i="3"/>
  <c r="M28" i="3"/>
  <c r="A29" i="3"/>
  <c r="B29" i="3"/>
  <c r="E29" i="3"/>
  <c r="F29" i="3"/>
  <c r="H29" i="3"/>
  <c r="I29" i="3"/>
  <c r="L29" i="3"/>
  <c r="M29" i="3"/>
  <c r="A30" i="3"/>
  <c r="B30" i="3"/>
  <c r="E30" i="3"/>
  <c r="F30" i="3"/>
  <c r="H30" i="3"/>
  <c r="I30" i="3"/>
  <c r="L30" i="3"/>
  <c r="M30" i="3"/>
  <c r="A31" i="3"/>
  <c r="B31" i="3"/>
  <c r="E31" i="3"/>
  <c r="F31" i="3"/>
  <c r="H31" i="3"/>
  <c r="I31" i="3"/>
  <c r="L31" i="3"/>
  <c r="M31" i="3"/>
  <c r="A32" i="3"/>
  <c r="B32" i="3"/>
  <c r="E32" i="3"/>
  <c r="F32" i="3"/>
  <c r="H32" i="3"/>
  <c r="I32" i="3"/>
  <c r="L32" i="3"/>
  <c r="M32" i="3"/>
  <c r="A33" i="3"/>
  <c r="B33" i="3"/>
  <c r="E33" i="3"/>
  <c r="F33" i="3"/>
  <c r="H33" i="3"/>
  <c r="I33" i="3"/>
  <c r="L33" i="3"/>
  <c r="M33" i="3"/>
  <c r="A34" i="3"/>
  <c r="B34" i="3"/>
  <c r="E34" i="3"/>
  <c r="F34" i="3"/>
  <c r="H34" i="3"/>
  <c r="I34" i="3"/>
  <c r="L34" i="3"/>
  <c r="M34" i="3"/>
  <c r="A35" i="3"/>
  <c r="B35" i="3"/>
  <c r="E35" i="3"/>
  <c r="F35" i="3"/>
  <c r="H35" i="3"/>
  <c r="I35" i="3"/>
  <c r="L35" i="3"/>
  <c r="M35" i="3"/>
  <c r="A36" i="3"/>
  <c r="B36" i="3"/>
  <c r="E36" i="3"/>
  <c r="F36" i="3"/>
  <c r="H36" i="3"/>
  <c r="I36" i="3"/>
  <c r="L36" i="3"/>
  <c r="M36" i="3"/>
  <c r="A37" i="3"/>
  <c r="B37" i="3"/>
  <c r="E37" i="3"/>
  <c r="F37" i="3"/>
  <c r="H37" i="3"/>
  <c r="I37" i="3"/>
  <c r="L37" i="3"/>
  <c r="M37" i="3"/>
  <c r="A38" i="3"/>
  <c r="B38" i="3"/>
  <c r="E38" i="3"/>
  <c r="F38" i="3"/>
  <c r="H38" i="3"/>
  <c r="I38" i="3"/>
  <c r="L38" i="3"/>
  <c r="M38" i="3"/>
  <c r="A39" i="3"/>
  <c r="B39" i="3"/>
  <c r="E39" i="3"/>
  <c r="F39" i="3"/>
  <c r="H39" i="3"/>
  <c r="I39" i="3"/>
  <c r="L39" i="3"/>
  <c r="M39" i="3"/>
  <c r="A40" i="3"/>
  <c r="B40" i="3"/>
  <c r="E40" i="3"/>
  <c r="F40" i="3"/>
  <c r="H40" i="3"/>
  <c r="I40" i="3"/>
  <c r="L40" i="3"/>
  <c r="M40" i="3"/>
  <c r="A41" i="3"/>
  <c r="B41" i="3"/>
  <c r="E41" i="3"/>
  <c r="F41" i="3"/>
  <c r="H41" i="3"/>
  <c r="I41" i="3"/>
  <c r="L41" i="3"/>
  <c r="M41" i="3"/>
  <c r="A42" i="3"/>
  <c r="B42" i="3"/>
  <c r="E42" i="3"/>
  <c r="F42" i="3"/>
  <c r="H42" i="3"/>
  <c r="I42" i="3"/>
  <c r="L42" i="3"/>
  <c r="M42" i="3"/>
  <c r="A43" i="3"/>
  <c r="B43" i="3"/>
  <c r="E43" i="3"/>
  <c r="F43" i="3"/>
  <c r="H43" i="3"/>
  <c r="I43" i="3"/>
  <c r="L43" i="3"/>
  <c r="M43" i="3"/>
  <c r="A44" i="3"/>
  <c r="B44" i="3"/>
  <c r="E44" i="3"/>
  <c r="F44" i="3"/>
  <c r="H44" i="3"/>
  <c r="I44" i="3"/>
  <c r="L44" i="3"/>
  <c r="M44" i="3"/>
  <c r="A45" i="3"/>
  <c r="B45" i="3"/>
  <c r="E45" i="3"/>
  <c r="F45" i="3"/>
  <c r="H45" i="3"/>
  <c r="I45" i="3"/>
  <c r="L45" i="3"/>
  <c r="M45" i="3"/>
  <c r="A46" i="3"/>
  <c r="B46" i="3"/>
  <c r="E46" i="3"/>
  <c r="F46" i="3"/>
  <c r="H46" i="3"/>
  <c r="I46" i="3"/>
  <c r="L46" i="3"/>
  <c r="M46" i="3"/>
  <c r="A47" i="3"/>
  <c r="B47" i="3"/>
  <c r="E47" i="3"/>
  <c r="F47" i="3"/>
  <c r="H47" i="3"/>
  <c r="I47" i="3"/>
  <c r="L47" i="3"/>
  <c r="M47" i="3"/>
  <c r="A48" i="3"/>
  <c r="B48" i="3"/>
  <c r="E48" i="3"/>
  <c r="F48" i="3"/>
  <c r="H48" i="3"/>
  <c r="I48" i="3"/>
  <c r="L48" i="3"/>
  <c r="M48" i="3"/>
  <c r="A49" i="3"/>
  <c r="B49" i="3"/>
  <c r="E49" i="3"/>
  <c r="F49" i="3"/>
  <c r="H49" i="3"/>
  <c r="I49" i="3"/>
  <c r="L49" i="3"/>
  <c r="M49" i="3"/>
  <c r="A50" i="3"/>
  <c r="B50" i="3"/>
  <c r="E50" i="3"/>
  <c r="F50" i="3"/>
  <c r="H50" i="3"/>
  <c r="I50" i="3"/>
  <c r="L50" i="3"/>
  <c r="M50" i="3"/>
  <c r="A51" i="3"/>
  <c r="B51" i="3"/>
  <c r="E51" i="3"/>
  <c r="F51" i="3"/>
  <c r="H51" i="3"/>
  <c r="I51" i="3"/>
  <c r="L51" i="3"/>
  <c r="M51" i="3"/>
  <c r="A52" i="3"/>
  <c r="B52" i="3"/>
  <c r="E52" i="3"/>
  <c r="F52" i="3"/>
  <c r="H52" i="3"/>
  <c r="I52" i="3"/>
  <c r="L52" i="3"/>
  <c r="M52" i="3"/>
  <c r="A53" i="3"/>
  <c r="B53" i="3"/>
  <c r="E53" i="3"/>
  <c r="F53" i="3"/>
  <c r="H53" i="3"/>
  <c r="I53" i="3"/>
  <c r="L53" i="3"/>
  <c r="M53" i="3"/>
  <c r="A54" i="3"/>
  <c r="B54" i="3"/>
  <c r="E54" i="3"/>
  <c r="F54" i="3"/>
  <c r="H54" i="3"/>
  <c r="I54" i="3"/>
  <c r="L54" i="3"/>
  <c r="M54" i="3"/>
  <c r="A55" i="3"/>
  <c r="B55" i="3"/>
  <c r="E55" i="3"/>
  <c r="F55" i="3"/>
  <c r="H55" i="3"/>
  <c r="I55" i="3"/>
  <c r="L55" i="3"/>
  <c r="M55" i="3"/>
  <c r="A56" i="3"/>
  <c r="B56" i="3"/>
  <c r="E56" i="3"/>
  <c r="F56" i="3"/>
  <c r="H56" i="3"/>
  <c r="I56" i="3"/>
  <c r="L56" i="3"/>
  <c r="M56" i="3"/>
  <c r="A57" i="3"/>
  <c r="B57" i="3"/>
  <c r="E57" i="3"/>
  <c r="F57" i="3"/>
  <c r="H57" i="3"/>
  <c r="I57" i="3"/>
  <c r="L57" i="3"/>
  <c r="M57" i="3"/>
  <c r="A58" i="3"/>
  <c r="B58" i="3"/>
  <c r="E58" i="3"/>
  <c r="F58" i="3"/>
  <c r="H58" i="3"/>
  <c r="I58" i="3"/>
  <c r="L58" i="3"/>
  <c r="M58" i="3"/>
  <c r="A59" i="3"/>
  <c r="B59" i="3"/>
  <c r="E59" i="3"/>
  <c r="F59" i="3"/>
  <c r="H59" i="3"/>
  <c r="I59" i="3"/>
  <c r="L59" i="3"/>
  <c r="M59" i="3"/>
  <c r="A60" i="3"/>
  <c r="B60" i="3"/>
  <c r="E60" i="3"/>
  <c r="F60" i="3"/>
  <c r="H60" i="3"/>
  <c r="I60" i="3"/>
  <c r="L60" i="3"/>
  <c r="M60" i="3"/>
  <c r="A61" i="3"/>
  <c r="B61" i="3"/>
  <c r="E61" i="3"/>
  <c r="F61" i="3"/>
  <c r="H61" i="3"/>
  <c r="I61" i="3"/>
  <c r="L61" i="3"/>
  <c r="M61" i="3"/>
  <c r="A62" i="3"/>
  <c r="B62" i="3"/>
  <c r="E62" i="3"/>
  <c r="F62" i="3"/>
  <c r="H62" i="3"/>
  <c r="I62" i="3"/>
  <c r="L62" i="3"/>
  <c r="M62" i="3"/>
  <c r="A63" i="3"/>
  <c r="B63" i="3"/>
  <c r="E63" i="3"/>
  <c r="F63" i="3"/>
  <c r="A64" i="3"/>
  <c r="B64" i="3"/>
  <c r="E64" i="3"/>
  <c r="F64" i="3"/>
  <c r="A65" i="3"/>
  <c r="B65" i="3"/>
  <c r="E65" i="3"/>
  <c r="F65" i="3"/>
  <c r="A66" i="3"/>
  <c r="B66" i="3"/>
  <c r="E66" i="3"/>
  <c r="F66" i="3"/>
  <c r="A67" i="3"/>
  <c r="B67" i="3"/>
  <c r="E67" i="3"/>
  <c r="F67" i="3"/>
  <c r="A68" i="3"/>
  <c r="B68" i="3"/>
  <c r="E68" i="3"/>
  <c r="F68" i="3"/>
  <c r="A69" i="3"/>
  <c r="B69" i="3"/>
  <c r="E69" i="3"/>
  <c r="F69" i="3"/>
  <c r="A70" i="3"/>
  <c r="B70" i="3"/>
  <c r="E70" i="3"/>
  <c r="F70" i="3"/>
  <c r="A71" i="3"/>
  <c r="B71" i="3"/>
  <c r="E71" i="3"/>
  <c r="F71" i="3"/>
  <c r="A72" i="3"/>
  <c r="B72" i="3"/>
  <c r="E72" i="3"/>
  <c r="F72" i="3"/>
  <c r="A73" i="3"/>
  <c r="B73" i="3"/>
  <c r="E73" i="3"/>
  <c r="F73" i="3"/>
  <c r="A74" i="3"/>
  <c r="B74" i="3"/>
  <c r="E74" i="3"/>
  <c r="F74" i="3"/>
  <c r="A75" i="3"/>
  <c r="B75" i="3"/>
  <c r="E75" i="3"/>
  <c r="F75" i="3"/>
  <c r="A76" i="3"/>
  <c r="B76" i="3"/>
  <c r="E76" i="3"/>
  <c r="F76" i="3"/>
  <c r="A77" i="3"/>
  <c r="B77" i="3"/>
  <c r="E77" i="3"/>
  <c r="F77" i="3"/>
  <c r="A78" i="3"/>
  <c r="B78" i="3"/>
  <c r="E78" i="3"/>
  <c r="F78" i="3"/>
  <c r="A79" i="3"/>
  <c r="B79" i="3"/>
  <c r="E79" i="3"/>
  <c r="F79" i="3"/>
  <c r="A80" i="3"/>
  <c r="B80" i="3"/>
  <c r="E80" i="3"/>
  <c r="F80" i="3"/>
  <c r="G167" i="2"/>
  <c r="G168" i="2"/>
  <c r="G169" i="2"/>
  <c r="G170" i="2"/>
  <c r="P6" i="1"/>
  <c r="C7" i="3"/>
  <c r="P7" i="1"/>
  <c r="P8" i="1"/>
  <c r="P9" i="1"/>
  <c r="P10" i="1"/>
  <c r="C11" i="3"/>
  <c r="P11" i="1"/>
  <c r="P12" i="1"/>
  <c r="P13" i="1"/>
  <c r="P14" i="1"/>
  <c r="P15" i="1"/>
  <c r="P16" i="1"/>
  <c r="P17" i="1"/>
  <c r="P18" i="1"/>
  <c r="P19" i="1"/>
  <c r="P20" i="1"/>
  <c r="P21" i="1"/>
  <c r="P22" i="1"/>
  <c r="Q22" i="1"/>
  <c r="P23" i="1"/>
  <c r="P24" i="1"/>
  <c r="P25" i="1"/>
  <c r="P26" i="1"/>
  <c r="P27" i="1"/>
  <c r="P28" i="1"/>
  <c r="P29" i="1"/>
  <c r="P30" i="1"/>
  <c r="D31" i="3"/>
  <c r="P31" i="1"/>
  <c r="C32" i="3"/>
  <c r="P32" i="1"/>
  <c r="P33" i="1"/>
  <c r="P34" i="1"/>
  <c r="P35" i="1"/>
  <c r="P36" i="1"/>
  <c r="P37" i="1"/>
  <c r="P38" i="1"/>
  <c r="P39" i="1"/>
  <c r="P40" i="1"/>
  <c r="P41" i="1"/>
  <c r="D42" i="3"/>
  <c r="P42" i="1"/>
  <c r="P43" i="1"/>
  <c r="P44" i="1"/>
  <c r="P45" i="1"/>
  <c r="P46" i="1"/>
  <c r="D47" i="3"/>
  <c r="P47" i="1"/>
  <c r="C48" i="3"/>
  <c r="P50" i="1"/>
  <c r="P51" i="1"/>
  <c r="P52" i="1"/>
  <c r="P53" i="1"/>
  <c r="P54" i="1"/>
  <c r="P55" i="1"/>
  <c r="C56" i="3"/>
  <c r="P56" i="1"/>
  <c r="P57" i="1"/>
  <c r="P58" i="1"/>
  <c r="P59" i="1"/>
  <c r="P60" i="1"/>
  <c r="P61" i="1"/>
  <c r="P62" i="1"/>
  <c r="D63" i="3"/>
  <c r="P63" i="1"/>
  <c r="P64" i="1"/>
  <c r="P65" i="1"/>
  <c r="P66" i="1"/>
  <c r="P67" i="1"/>
  <c r="P68" i="1"/>
  <c r="C69" i="3"/>
  <c r="P69" i="1"/>
  <c r="P70" i="1"/>
  <c r="D71" i="3"/>
  <c r="P71" i="1"/>
  <c r="P72" i="1"/>
  <c r="P73" i="1"/>
  <c r="P74" i="1"/>
  <c r="P75" i="1"/>
  <c r="P76" i="1"/>
  <c r="P77" i="1"/>
  <c r="P78" i="1"/>
  <c r="D79" i="3"/>
  <c r="P79" i="1"/>
  <c r="P80" i="1"/>
  <c r="P81" i="1"/>
  <c r="P82" i="1"/>
  <c r="P83" i="1"/>
  <c r="P84" i="1"/>
  <c r="K10" i="3"/>
  <c r="P85" i="1"/>
  <c r="P86" i="1"/>
  <c r="P87" i="1"/>
  <c r="P88" i="1"/>
  <c r="P89" i="1"/>
  <c r="P90" i="1"/>
  <c r="P91" i="1"/>
  <c r="P92" i="1"/>
  <c r="J18" i="3"/>
  <c r="P93" i="1"/>
  <c r="P94" i="1"/>
  <c r="P95" i="1"/>
  <c r="P96" i="1"/>
  <c r="P97" i="1"/>
  <c r="K23" i="3"/>
  <c r="P98" i="1"/>
  <c r="P99" i="1"/>
  <c r="P100" i="1"/>
  <c r="J26" i="3"/>
  <c r="P101" i="1"/>
  <c r="P102" i="1"/>
  <c r="K28" i="3"/>
  <c r="P103" i="1"/>
  <c r="P104" i="1"/>
  <c r="P105" i="1"/>
  <c r="P106" i="1"/>
  <c r="P107" i="1"/>
  <c r="P108" i="1"/>
  <c r="K34" i="3"/>
  <c r="P109" i="1"/>
  <c r="P110" i="1"/>
  <c r="P111" i="1"/>
  <c r="P112" i="1"/>
  <c r="C113" i="1"/>
  <c r="J38" i="3" s="1"/>
  <c r="D113" i="1"/>
  <c r="E113" i="1"/>
  <c r="K38" i="3" s="1"/>
  <c r="P113" i="1"/>
  <c r="C114" i="1"/>
  <c r="J39" i="3" s="1"/>
  <c r="D114" i="1"/>
  <c r="E114" i="1"/>
  <c r="K39" i="3" s="1"/>
  <c r="P114" i="1"/>
  <c r="C115" i="1"/>
  <c r="J40" i="3" s="1"/>
  <c r="D115" i="1"/>
  <c r="E115" i="1"/>
  <c r="K40" i="3" s="1"/>
  <c r="P115" i="1"/>
  <c r="C116" i="1"/>
  <c r="J41" i="3" s="1"/>
  <c r="D116" i="1"/>
  <c r="E116" i="1"/>
  <c r="K41" i="3" s="1"/>
  <c r="P116" i="1"/>
  <c r="C117" i="1"/>
  <c r="J42" i="3" s="1"/>
  <c r="D117" i="1"/>
  <c r="E117" i="1"/>
  <c r="K42" i="3" s="1"/>
  <c r="P117" i="1"/>
  <c r="C118" i="1"/>
  <c r="J43" i="3" s="1"/>
  <c r="D118" i="1"/>
  <c r="E118" i="1"/>
  <c r="K43" i="3" s="1"/>
  <c r="P118" i="1"/>
  <c r="C119" i="1"/>
  <c r="J44" i="3" s="1"/>
  <c r="D119" i="1"/>
  <c r="E119" i="1"/>
  <c r="K44" i="3" s="1"/>
  <c r="P119" i="1"/>
  <c r="C120" i="1"/>
  <c r="J45" i="3" s="1"/>
  <c r="D120" i="1"/>
  <c r="E120" i="1"/>
  <c r="K45" i="3" s="1"/>
  <c r="P120" i="1"/>
  <c r="C121" i="1"/>
  <c r="J46" i="3" s="1"/>
  <c r="D121" i="1"/>
  <c r="E121" i="1"/>
  <c r="K46" i="3" s="1"/>
  <c r="P121" i="1"/>
  <c r="C122" i="1"/>
  <c r="J47" i="3" s="1"/>
  <c r="D122" i="1"/>
  <c r="E122" i="1"/>
  <c r="K47" i="3" s="1"/>
  <c r="P122" i="1"/>
  <c r="C123" i="1"/>
  <c r="J48" i="3" s="1"/>
  <c r="D123" i="1"/>
  <c r="E123" i="1"/>
  <c r="K48" i="3" s="1"/>
  <c r="P123" i="1"/>
  <c r="C124" i="1"/>
  <c r="J49" i="3" s="1"/>
  <c r="D124" i="1"/>
  <c r="E124" i="1"/>
  <c r="K49" i="3" s="1"/>
  <c r="P124" i="1"/>
  <c r="C125" i="1"/>
  <c r="J50" i="3" s="1"/>
  <c r="D125" i="1"/>
  <c r="E125" i="1"/>
  <c r="K50" i="3" s="1"/>
  <c r="P125" i="1"/>
  <c r="C126" i="1"/>
  <c r="J51" i="3" s="1"/>
  <c r="D126" i="1"/>
  <c r="E126" i="1"/>
  <c r="K51" i="3" s="1"/>
  <c r="P126" i="1"/>
  <c r="C127" i="1"/>
  <c r="J52" i="3" s="1"/>
  <c r="D127" i="1"/>
  <c r="E127" i="1"/>
  <c r="K52" i="3" s="1"/>
  <c r="E128" i="1"/>
  <c r="K53" i="3" s="1"/>
  <c r="E129" i="1"/>
  <c r="K54" i="3" s="1"/>
  <c r="E130" i="1"/>
  <c r="K55" i="3" s="1"/>
  <c r="E131" i="1"/>
  <c r="K56" i="3" s="1"/>
  <c r="E132" i="1"/>
  <c r="K57" i="3" s="1"/>
  <c r="E133" i="1"/>
  <c r="K58" i="3" s="1"/>
  <c r="E134" i="1"/>
  <c r="K59" i="3" s="1"/>
  <c r="E135" i="1"/>
  <c r="K60" i="3" s="1"/>
  <c r="E136" i="1"/>
  <c r="K61" i="3" s="1"/>
  <c r="E137" i="1"/>
  <c r="K62" i="3" s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P127" i="1"/>
  <c r="C128" i="1"/>
  <c r="J53" i="3" s="1"/>
  <c r="D128" i="1"/>
  <c r="P128" i="1"/>
  <c r="C129" i="1"/>
  <c r="J54" i="3" s="1"/>
  <c r="D129" i="1"/>
  <c r="P129" i="1"/>
  <c r="C130" i="1"/>
  <c r="J55" i="3" s="1"/>
  <c r="D130" i="1"/>
  <c r="P130" i="1"/>
  <c r="C131" i="1"/>
  <c r="J56" i="3" s="1"/>
  <c r="D131" i="1"/>
  <c r="P131" i="1"/>
  <c r="C132" i="1"/>
  <c r="J57" i="3" s="1"/>
  <c r="D132" i="1"/>
  <c r="P132" i="1"/>
  <c r="C133" i="1"/>
  <c r="J58" i="3" s="1"/>
  <c r="D133" i="1"/>
  <c r="P133" i="1"/>
  <c r="C134" i="1"/>
  <c r="J59" i="3" s="1"/>
  <c r="D134" i="1"/>
  <c r="P134" i="1"/>
  <c r="C135" i="1"/>
  <c r="J60" i="3" s="1"/>
  <c r="D135" i="1"/>
  <c r="P135" i="1"/>
  <c r="C136" i="1"/>
  <c r="J61" i="3" s="1"/>
  <c r="D136" i="1"/>
  <c r="P136" i="1"/>
  <c r="C137" i="1"/>
  <c r="J62" i="3" s="1"/>
  <c r="D137" i="1"/>
  <c r="P137" i="1"/>
  <c r="C138" i="1"/>
  <c r="D138" i="1"/>
  <c r="P138" i="1"/>
  <c r="C139" i="1"/>
  <c r="D139" i="1"/>
  <c r="P139" i="1"/>
  <c r="C140" i="1"/>
  <c r="D140" i="1"/>
  <c r="P140" i="1"/>
  <c r="C141" i="1"/>
  <c r="D141" i="1"/>
  <c r="P141" i="1"/>
  <c r="C142" i="1"/>
  <c r="D142" i="1"/>
  <c r="P142" i="1"/>
  <c r="C143" i="1"/>
  <c r="D143" i="1"/>
  <c r="P143" i="1"/>
  <c r="C144" i="1"/>
  <c r="D144" i="1"/>
  <c r="P144" i="1"/>
  <c r="C145" i="1"/>
  <c r="D145" i="1"/>
  <c r="P145" i="1"/>
  <c r="C146" i="1"/>
  <c r="D146" i="1"/>
  <c r="P146" i="1"/>
  <c r="C147" i="1"/>
  <c r="D147" i="1"/>
  <c r="P147" i="1"/>
  <c r="C148" i="1"/>
  <c r="D148" i="1"/>
  <c r="P148" i="1"/>
  <c r="C149" i="1"/>
  <c r="D149" i="1"/>
  <c r="P149" i="1"/>
  <c r="C150" i="1"/>
  <c r="D150" i="1"/>
  <c r="P150" i="1"/>
  <c r="C151" i="1"/>
  <c r="D151" i="1"/>
  <c r="P151" i="1"/>
  <c r="C152" i="1"/>
  <c r="D152" i="1"/>
  <c r="P152" i="1"/>
  <c r="C153" i="1"/>
  <c r="D153" i="1"/>
  <c r="P153" i="1"/>
  <c r="C154" i="1"/>
  <c r="D154" i="1"/>
  <c r="P154" i="1"/>
  <c r="C155" i="1"/>
  <c r="D155" i="1"/>
  <c r="P155" i="1"/>
  <c r="C156" i="1"/>
  <c r="D156" i="1"/>
  <c r="P156" i="1"/>
  <c r="C157" i="1"/>
  <c r="D157" i="1"/>
  <c r="P157" i="1"/>
  <c r="C158" i="1"/>
  <c r="D158" i="1"/>
  <c r="P158" i="1"/>
  <c r="C159" i="1"/>
  <c r="D159" i="1"/>
  <c r="P159" i="1"/>
  <c r="C160" i="1"/>
  <c r="D160" i="1"/>
  <c r="P160" i="1"/>
  <c r="C161" i="1"/>
  <c r="D161" i="1"/>
  <c r="P161" i="1"/>
  <c r="C162" i="1"/>
  <c r="D162" i="1"/>
  <c r="P162" i="1"/>
  <c r="C163" i="1"/>
  <c r="D163" i="1"/>
  <c r="P163" i="1"/>
  <c r="C164" i="1"/>
  <c r="D164" i="1"/>
  <c r="P164" i="1"/>
  <c r="C165" i="1"/>
  <c r="D165" i="1"/>
  <c r="P165" i="1"/>
  <c r="C166" i="1"/>
  <c r="D166" i="1"/>
  <c r="P166" i="1"/>
  <c r="C167" i="1"/>
  <c r="D167" i="1"/>
  <c r="P167" i="1"/>
  <c r="C168" i="1"/>
  <c r="D168" i="1"/>
  <c r="P168" i="1"/>
  <c r="C169" i="1"/>
  <c r="D169" i="1"/>
  <c r="P169" i="1"/>
  <c r="C170" i="1"/>
  <c r="D170" i="1"/>
  <c r="P170" i="1"/>
  <c r="C171" i="1"/>
  <c r="D171" i="1"/>
  <c r="P171" i="1"/>
  <c r="C172" i="1"/>
  <c r="D172" i="1"/>
  <c r="P172" i="1"/>
  <c r="C173" i="1"/>
  <c r="D173" i="1"/>
  <c r="P173" i="1"/>
  <c r="C174" i="1"/>
  <c r="D174" i="1"/>
  <c r="P174" i="1"/>
  <c r="C175" i="1"/>
  <c r="D175" i="1"/>
  <c r="P175" i="1"/>
  <c r="C176" i="1"/>
  <c r="D176" i="1"/>
  <c r="P176" i="1"/>
  <c r="C177" i="1"/>
  <c r="D177" i="1"/>
  <c r="P177" i="1"/>
  <c r="C178" i="1"/>
  <c r="D178" i="1"/>
  <c r="E178" i="1"/>
  <c r="F178" i="1"/>
  <c r="P178" i="1"/>
  <c r="C179" i="1"/>
  <c r="D179" i="1"/>
  <c r="E179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F179" i="1"/>
  <c r="P179" i="1"/>
  <c r="C180" i="1"/>
  <c r="D180" i="1"/>
  <c r="F180" i="1"/>
  <c r="P180" i="1"/>
  <c r="C181" i="1"/>
  <c r="D181" i="1"/>
  <c r="F181" i="1"/>
  <c r="P181" i="1"/>
  <c r="C182" i="1"/>
  <c r="D182" i="1"/>
  <c r="F182" i="1"/>
  <c r="P182" i="1"/>
  <c r="C183" i="1"/>
  <c r="D183" i="1"/>
  <c r="F183" i="1"/>
  <c r="P183" i="1"/>
  <c r="C184" i="1"/>
  <c r="D184" i="1"/>
  <c r="F184" i="1"/>
  <c r="P184" i="1"/>
  <c r="C185" i="1"/>
  <c r="D185" i="1"/>
  <c r="F185" i="1"/>
  <c r="P185" i="1"/>
  <c r="C186" i="1"/>
  <c r="D186" i="1"/>
  <c r="F186" i="1"/>
  <c r="P186" i="1"/>
  <c r="C187" i="1"/>
  <c r="D187" i="1"/>
  <c r="F187" i="1"/>
  <c r="P187" i="1"/>
  <c r="C188" i="1"/>
  <c r="D188" i="1"/>
  <c r="F188" i="1"/>
  <c r="P188" i="1"/>
  <c r="C189" i="1"/>
  <c r="D189" i="1"/>
  <c r="F189" i="1"/>
  <c r="P189" i="1"/>
  <c r="C190" i="1"/>
  <c r="D190" i="1"/>
  <c r="F190" i="1"/>
  <c r="P190" i="1"/>
  <c r="C191" i="1"/>
  <c r="D191" i="1"/>
  <c r="F191" i="1"/>
  <c r="P191" i="1"/>
  <c r="C192" i="1"/>
  <c r="D192" i="1"/>
  <c r="F192" i="1"/>
  <c r="P192" i="1"/>
  <c r="C193" i="1"/>
  <c r="D193" i="1"/>
  <c r="F193" i="1"/>
  <c r="P193" i="1"/>
  <c r="C194" i="1"/>
  <c r="D194" i="1"/>
  <c r="F194" i="1"/>
  <c r="P194" i="1"/>
  <c r="C195" i="1"/>
  <c r="D195" i="1"/>
  <c r="F195" i="1"/>
  <c r="P195" i="1"/>
  <c r="C196" i="1"/>
  <c r="D196" i="1"/>
  <c r="F196" i="1"/>
  <c r="P196" i="1"/>
  <c r="C197" i="1"/>
  <c r="D197" i="1"/>
  <c r="F197" i="1"/>
  <c r="P197" i="1"/>
  <c r="C198" i="1"/>
  <c r="D198" i="1"/>
  <c r="F198" i="1"/>
  <c r="P198" i="1"/>
  <c r="C199" i="1"/>
  <c r="D199" i="1"/>
  <c r="F199" i="1"/>
  <c r="P199" i="1"/>
  <c r="C200" i="1"/>
  <c r="D200" i="1"/>
  <c r="F200" i="1"/>
  <c r="P200" i="1"/>
  <c r="C201" i="1"/>
  <c r="D201" i="1"/>
  <c r="F201" i="1"/>
  <c r="P201" i="1"/>
  <c r="C202" i="1"/>
  <c r="D202" i="1"/>
  <c r="F202" i="1"/>
  <c r="P202" i="1"/>
  <c r="C203" i="1"/>
  <c r="D203" i="1"/>
  <c r="F203" i="1"/>
  <c r="P203" i="1"/>
  <c r="C204" i="1"/>
  <c r="D204" i="1"/>
  <c r="F204" i="1"/>
  <c r="P204" i="1"/>
  <c r="C205" i="1"/>
  <c r="D205" i="1"/>
  <c r="F205" i="1"/>
  <c r="P205" i="1"/>
  <c r="C206" i="1"/>
  <c r="D206" i="1"/>
  <c r="F206" i="1"/>
  <c r="P206" i="1"/>
  <c r="C207" i="1"/>
  <c r="D207" i="1"/>
  <c r="F207" i="1"/>
  <c r="P207" i="1"/>
  <c r="C208" i="1"/>
  <c r="D208" i="1"/>
  <c r="F208" i="1"/>
  <c r="P208" i="1"/>
  <c r="C209" i="1"/>
  <c r="D209" i="1"/>
  <c r="F209" i="1"/>
  <c r="P209" i="1"/>
  <c r="C210" i="1"/>
  <c r="D210" i="1"/>
  <c r="F210" i="1"/>
  <c r="P210" i="1"/>
  <c r="C211" i="1"/>
  <c r="D211" i="1"/>
  <c r="F211" i="1"/>
  <c r="P211" i="1"/>
  <c r="C212" i="1"/>
  <c r="D212" i="1"/>
  <c r="F212" i="1"/>
  <c r="P212" i="1"/>
  <c r="C213" i="1"/>
  <c r="D213" i="1"/>
  <c r="F213" i="1"/>
  <c r="P213" i="1"/>
  <c r="C214" i="1"/>
  <c r="D214" i="1"/>
  <c r="F214" i="1"/>
  <c r="P214" i="1"/>
  <c r="C215" i="1"/>
  <c r="D215" i="1"/>
  <c r="F215" i="1"/>
  <c r="P215" i="1"/>
  <c r="C216" i="1"/>
  <c r="D216" i="1"/>
  <c r="F216" i="1"/>
  <c r="P216" i="1"/>
  <c r="C217" i="1"/>
  <c r="D217" i="1"/>
  <c r="F217" i="1"/>
  <c r="P217" i="1"/>
  <c r="C218" i="1"/>
  <c r="D218" i="1"/>
  <c r="F218" i="1"/>
  <c r="P218" i="1"/>
  <c r="C219" i="1"/>
  <c r="D219" i="1"/>
  <c r="F219" i="1"/>
  <c r="P219" i="1"/>
  <c r="C220" i="1"/>
  <c r="D220" i="1"/>
  <c r="F220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P220" i="1"/>
  <c r="C221" i="1"/>
  <c r="D221" i="1"/>
  <c r="E221" i="1"/>
  <c r="F221" i="1"/>
  <c r="P221" i="1"/>
  <c r="C222" i="1"/>
  <c r="D222" i="1"/>
  <c r="E222" i="1"/>
  <c r="F222" i="1"/>
  <c r="P222" i="1"/>
  <c r="C223" i="1"/>
  <c r="D223" i="1"/>
  <c r="E223" i="1"/>
  <c r="F223" i="1"/>
  <c r="P223" i="1"/>
  <c r="C224" i="1"/>
  <c r="D224" i="1"/>
  <c r="E224" i="1"/>
  <c r="F224" i="1"/>
  <c r="P224" i="1"/>
  <c r="C225" i="1"/>
  <c r="D225" i="1"/>
  <c r="E225" i="1"/>
  <c r="F225" i="1"/>
  <c r="P225" i="1"/>
  <c r="C226" i="1"/>
  <c r="D226" i="1"/>
  <c r="E226" i="1"/>
  <c r="F226" i="1"/>
  <c r="P226" i="1"/>
  <c r="C227" i="1"/>
  <c r="D227" i="1"/>
  <c r="E227" i="1"/>
  <c r="F227" i="1"/>
  <c r="P227" i="1"/>
  <c r="C228" i="1"/>
  <c r="D228" i="1"/>
  <c r="E228" i="1"/>
  <c r="F228" i="1"/>
  <c r="P228" i="1"/>
  <c r="C229" i="1"/>
  <c r="D229" i="1"/>
  <c r="E229" i="1"/>
  <c r="F229" i="1"/>
  <c r="P229" i="1"/>
  <c r="C230" i="1"/>
  <c r="D230" i="1"/>
  <c r="E230" i="1"/>
  <c r="F230" i="1"/>
  <c r="P230" i="1"/>
  <c r="C231" i="1"/>
  <c r="D231" i="1"/>
  <c r="E231" i="1"/>
  <c r="F231" i="1"/>
  <c r="P231" i="1"/>
  <c r="C232" i="1"/>
  <c r="D232" i="1"/>
  <c r="E232" i="1"/>
  <c r="F232" i="1"/>
  <c r="P232" i="1"/>
  <c r="C233" i="1"/>
  <c r="D233" i="1"/>
  <c r="E233" i="1"/>
  <c r="F233" i="1"/>
  <c r="P233" i="1"/>
  <c r="C234" i="1"/>
  <c r="D234" i="1"/>
  <c r="E234" i="1"/>
  <c r="F234" i="1"/>
  <c r="P234" i="1"/>
  <c r="C235" i="1"/>
  <c r="D235" i="1"/>
  <c r="E235" i="1"/>
  <c r="F235" i="1"/>
  <c r="P235" i="1"/>
  <c r="C236" i="1"/>
  <c r="D236" i="1"/>
  <c r="E236" i="1"/>
  <c r="F236" i="1"/>
  <c r="P236" i="1"/>
  <c r="C237" i="1"/>
  <c r="D237" i="1"/>
  <c r="E237" i="1"/>
  <c r="F237" i="1"/>
  <c r="P237" i="1"/>
  <c r="C238" i="1"/>
  <c r="D238" i="1"/>
  <c r="E238" i="1"/>
  <c r="F238" i="1"/>
  <c r="P238" i="1"/>
  <c r="C239" i="1"/>
  <c r="D239" i="1"/>
  <c r="E239" i="1"/>
  <c r="F239" i="1"/>
  <c r="P239" i="1"/>
  <c r="C240" i="1"/>
  <c r="D240" i="1"/>
  <c r="E240" i="1"/>
  <c r="F240" i="1"/>
  <c r="P240" i="1"/>
  <c r="C241" i="1"/>
  <c r="D241" i="1"/>
  <c r="E241" i="1"/>
  <c r="F241" i="1"/>
  <c r="P241" i="1"/>
  <c r="C242" i="1"/>
  <c r="D242" i="1"/>
  <c r="E242" i="1"/>
  <c r="F242" i="1"/>
  <c r="P242" i="1"/>
  <c r="C243" i="1"/>
  <c r="D243" i="1"/>
  <c r="E243" i="1"/>
  <c r="F243" i="1"/>
  <c r="P243" i="1"/>
  <c r="C244" i="1"/>
  <c r="D244" i="1"/>
  <c r="E244" i="1"/>
  <c r="F244" i="1"/>
  <c r="P244" i="1"/>
  <c r="C245" i="1"/>
  <c r="D245" i="1"/>
  <c r="E245" i="1"/>
  <c r="F245" i="1"/>
  <c r="P245" i="1"/>
  <c r="C246" i="1"/>
  <c r="D246" i="1"/>
  <c r="E246" i="1"/>
  <c r="F246" i="1"/>
  <c r="P246" i="1"/>
  <c r="C247" i="1"/>
  <c r="D247" i="1"/>
  <c r="E247" i="1"/>
  <c r="F247" i="1"/>
  <c r="P247" i="1"/>
  <c r="C248" i="1"/>
  <c r="D248" i="1"/>
  <c r="E248" i="1"/>
  <c r="F248" i="1"/>
  <c r="P248" i="1"/>
  <c r="C249" i="1"/>
  <c r="D249" i="1"/>
  <c r="E249" i="1"/>
  <c r="F249" i="1"/>
  <c r="P249" i="1"/>
  <c r="C250" i="1"/>
  <c r="D250" i="1"/>
  <c r="E250" i="1"/>
  <c r="F250" i="1"/>
  <c r="P250" i="1"/>
  <c r="C251" i="1"/>
  <c r="D251" i="1"/>
  <c r="E251" i="1"/>
  <c r="F251" i="1"/>
  <c r="P251" i="1"/>
  <c r="C252" i="1"/>
  <c r="D252" i="1"/>
  <c r="E252" i="1"/>
  <c r="F252" i="1"/>
  <c r="P252" i="1"/>
  <c r="C253" i="1"/>
  <c r="D253" i="1"/>
  <c r="E253" i="1"/>
  <c r="F253" i="1"/>
  <c r="P253" i="1"/>
  <c r="C254" i="1"/>
  <c r="D254" i="1"/>
  <c r="E254" i="1"/>
  <c r="F254" i="1"/>
  <c r="P254" i="1"/>
  <c r="C255" i="1"/>
  <c r="D255" i="1"/>
  <c r="E255" i="1"/>
  <c r="F255" i="1"/>
  <c r="P255" i="1"/>
  <c r="C256" i="1"/>
  <c r="D256" i="1"/>
  <c r="E256" i="1"/>
  <c r="F256" i="1"/>
  <c r="P256" i="1"/>
  <c r="C257" i="1"/>
  <c r="D257" i="1"/>
  <c r="E257" i="1"/>
  <c r="F257" i="1"/>
  <c r="P257" i="1"/>
  <c r="C258" i="1"/>
  <c r="D258" i="1"/>
  <c r="E258" i="1"/>
  <c r="F258" i="1"/>
  <c r="P258" i="1"/>
  <c r="C259" i="1"/>
  <c r="D259" i="1"/>
  <c r="E259" i="1"/>
  <c r="F259" i="1"/>
  <c r="P259" i="1"/>
  <c r="C260" i="1"/>
  <c r="D260" i="1"/>
  <c r="E260" i="1"/>
  <c r="F260" i="1"/>
  <c r="P260" i="1"/>
  <c r="C261" i="1"/>
  <c r="D261" i="1"/>
  <c r="E261" i="1"/>
  <c r="F261" i="1"/>
  <c r="P261" i="1"/>
  <c r="C262" i="1"/>
  <c r="D262" i="1"/>
  <c r="E262" i="1"/>
  <c r="F262" i="1"/>
  <c r="P262" i="1"/>
  <c r="C263" i="1"/>
  <c r="D263" i="1"/>
  <c r="E263" i="1"/>
  <c r="F263" i="1"/>
  <c r="P263" i="1"/>
  <c r="C264" i="1"/>
  <c r="D264" i="1"/>
  <c r="E264" i="1"/>
  <c r="F264" i="1"/>
  <c r="P264" i="1"/>
  <c r="C265" i="1"/>
  <c r="D265" i="1"/>
  <c r="E265" i="1"/>
  <c r="F265" i="1"/>
  <c r="P265" i="1"/>
  <c r="C266" i="1"/>
  <c r="D266" i="1"/>
  <c r="E266" i="1"/>
  <c r="F266" i="1"/>
  <c r="P266" i="1"/>
  <c r="C267" i="1"/>
  <c r="D267" i="1"/>
  <c r="E267" i="1"/>
  <c r="F267" i="1"/>
  <c r="P267" i="1"/>
  <c r="C268" i="1"/>
  <c r="D268" i="1"/>
  <c r="E268" i="1"/>
  <c r="F268" i="1"/>
  <c r="P268" i="1"/>
  <c r="C269" i="1"/>
  <c r="D269" i="1"/>
  <c r="E269" i="1"/>
  <c r="F269" i="1"/>
  <c r="P269" i="1"/>
  <c r="C270" i="1"/>
  <c r="D270" i="1"/>
  <c r="E270" i="1"/>
  <c r="F270" i="1"/>
  <c r="P270" i="1"/>
  <c r="C271" i="1"/>
  <c r="D271" i="1"/>
  <c r="E271" i="1"/>
  <c r="F271" i="1"/>
  <c r="P271" i="1"/>
  <c r="C272" i="1"/>
  <c r="D272" i="1"/>
  <c r="E272" i="1"/>
  <c r="F272" i="1"/>
  <c r="P272" i="1"/>
  <c r="C273" i="1"/>
  <c r="D273" i="1"/>
  <c r="E273" i="1"/>
  <c r="F273" i="1"/>
  <c r="P273" i="1"/>
  <c r="C274" i="1"/>
  <c r="D274" i="1"/>
  <c r="E274" i="1"/>
  <c r="F274" i="1"/>
  <c r="P274" i="1"/>
  <c r="C275" i="1"/>
  <c r="D275" i="1"/>
  <c r="E275" i="1"/>
  <c r="F275" i="1"/>
  <c r="P275" i="1"/>
  <c r="C276" i="1"/>
  <c r="D276" i="1"/>
  <c r="E276" i="1"/>
  <c r="F276" i="1"/>
  <c r="P276" i="1"/>
  <c r="C277" i="1"/>
  <c r="D277" i="1"/>
  <c r="E277" i="1"/>
  <c r="F277" i="1"/>
  <c r="P277" i="1"/>
  <c r="C278" i="1"/>
  <c r="D278" i="1"/>
  <c r="E278" i="1"/>
  <c r="F278" i="1"/>
  <c r="P278" i="1"/>
  <c r="C279" i="1"/>
  <c r="D279" i="1"/>
  <c r="E279" i="1"/>
  <c r="F279" i="1"/>
  <c r="P279" i="1"/>
  <c r="C280" i="1"/>
  <c r="D280" i="1"/>
  <c r="E280" i="1"/>
  <c r="F280" i="1"/>
  <c r="P280" i="1"/>
  <c r="C281" i="1"/>
  <c r="D281" i="1"/>
  <c r="E281" i="1"/>
  <c r="F281" i="1"/>
  <c r="P281" i="1"/>
  <c r="C282" i="1"/>
  <c r="D282" i="1"/>
  <c r="E282" i="1"/>
  <c r="F282" i="1"/>
  <c r="P282" i="1"/>
  <c r="C283" i="1"/>
  <c r="D283" i="1"/>
  <c r="E283" i="1"/>
  <c r="F283" i="1"/>
  <c r="P283" i="1"/>
  <c r="C284" i="1"/>
  <c r="D284" i="1"/>
  <c r="E284" i="1"/>
  <c r="F284" i="1"/>
  <c r="P284" i="1"/>
  <c r="C285" i="1"/>
  <c r="D285" i="1"/>
  <c r="E285" i="1"/>
  <c r="F285" i="1"/>
  <c r="P285" i="1"/>
  <c r="C286" i="1"/>
  <c r="D286" i="1"/>
  <c r="E286" i="1"/>
  <c r="F286" i="1"/>
  <c r="P286" i="1"/>
  <c r="C287" i="1"/>
  <c r="D287" i="1"/>
  <c r="E287" i="1"/>
  <c r="F287" i="1"/>
  <c r="P287" i="1"/>
  <c r="C288" i="1"/>
  <c r="D288" i="1"/>
  <c r="E288" i="1"/>
  <c r="F288" i="1"/>
  <c r="P288" i="1"/>
  <c r="C289" i="1"/>
  <c r="D289" i="1"/>
  <c r="E289" i="1"/>
  <c r="F289" i="1"/>
  <c r="P289" i="1"/>
  <c r="C290" i="1"/>
  <c r="D290" i="1"/>
  <c r="E290" i="1"/>
  <c r="F290" i="1"/>
  <c r="P290" i="1"/>
  <c r="C291" i="1"/>
  <c r="D291" i="1"/>
  <c r="E291" i="1"/>
  <c r="F291" i="1"/>
  <c r="P291" i="1"/>
  <c r="C292" i="1"/>
  <c r="D292" i="1"/>
  <c r="E292" i="1"/>
  <c r="F292" i="1"/>
  <c r="P292" i="1"/>
  <c r="C293" i="1"/>
  <c r="D293" i="1"/>
  <c r="E293" i="1"/>
  <c r="F293" i="1"/>
  <c r="P293" i="1"/>
  <c r="C294" i="1"/>
  <c r="D294" i="1"/>
  <c r="E294" i="1"/>
  <c r="F294" i="1"/>
  <c r="P294" i="1"/>
  <c r="C295" i="1"/>
  <c r="D295" i="1"/>
  <c r="E295" i="1"/>
  <c r="F295" i="1"/>
  <c r="P295" i="1"/>
  <c r="C296" i="1"/>
  <c r="D296" i="1"/>
  <c r="E296" i="1"/>
  <c r="F296" i="1"/>
  <c r="P296" i="1"/>
  <c r="C297" i="1"/>
  <c r="D297" i="1"/>
  <c r="E297" i="1"/>
  <c r="F297" i="1"/>
  <c r="P297" i="1"/>
  <c r="C298" i="1"/>
  <c r="D298" i="1"/>
  <c r="E298" i="1"/>
  <c r="F298" i="1"/>
  <c r="P298" i="1"/>
  <c r="C299" i="1"/>
  <c r="D299" i="1"/>
  <c r="E299" i="1"/>
  <c r="F299" i="1"/>
  <c r="P299" i="1"/>
  <c r="C300" i="1"/>
  <c r="D300" i="1"/>
  <c r="E300" i="1"/>
  <c r="F300" i="1"/>
  <c r="P300" i="1"/>
  <c r="C301" i="1"/>
  <c r="D301" i="1"/>
  <c r="E301" i="1"/>
  <c r="F301" i="1"/>
  <c r="P301" i="1"/>
  <c r="C302" i="1"/>
  <c r="D302" i="1"/>
  <c r="E302" i="1"/>
  <c r="F302" i="1"/>
  <c r="P302" i="1"/>
  <c r="C303" i="1"/>
  <c r="D303" i="1"/>
  <c r="E303" i="1"/>
  <c r="F303" i="1"/>
  <c r="P303" i="1"/>
  <c r="C304" i="1"/>
  <c r="D304" i="1"/>
  <c r="E304" i="1"/>
  <c r="F304" i="1"/>
  <c r="P304" i="1"/>
  <c r="C305" i="1"/>
  <c r="D305" i="1"/>
  <c r="E305" i="1"/>
  <c r="F305" i="1"/>
  <c r="P305" i="1"/>
  <c r="J6" i="1"/>
  <c r="L6" i="1"/>
  <c r="O6" i="1" s="1"/>
  <c r="M6" i="1" s="1"/>
  <c r="N6" i="1" s="1"/>
  <c r="D15" i="3"/>
  <c r="D18" i="3"/>
  <c r="D7" i="3"/>
  <c r="K6" i="1"/>
  <c r="D26" i="3"/>
  <c r="J11" i="1"/>
  <c r="L11" i="1"/>
  <c r="O11" i="1"/>
  <c r="M11" i="1" s="1"/>
  <c r="N11" i="1" s="1"/>
  <c r="K13" i="1"/>
  <c r="K17" i="1"/>
  <c r="K18" i="1"/>
  <c r="K10" i="1"/>
  <c r="K12" i="1"/>
  <c r="K16" i="1"/>
  <c r="J13" i="1"/>
  <c r="L13" i="1" s="1"/>
  <c r="K8" i="1"/>
  <c r="J8" i="1"/>
  <c r="L8" i="1" s="1"/>
  <c r="O8" i="1"/>
  <c r="M8" i="1" s="1"/>
  <c r="N8" i="1" s="1"/>
  <c r="K14" i="1"/>
  <c r="K11" i="1"/>
  <c r="K21" i="1"/>
  <c r="J10" i="1"/>
  <c r="L10" i="1"/>
  <c r="O10" i="1"/>
  <c r="M10" i="1" s="1"/>
  <c r="N10" i="1" s="1"/>
  <c r="J9" i="1"/>
  <c r="L9" i="1" s="1"/>
  <c r="O9" i="1"/>
  <c r="M9" i="1" s="1"/>
  <c r="N9" i="1" s="1"/>
  <c r="K19" i="1"/>
  <c r="J17" i="1"/>
  <c r="L17" i="1" s="1"/>
  <c r="O17" i="1"/>
  <c r="M17" i="1" s="1"/>
  <c r="N17" i="1" s="1"/>
  <c r="J12" i="1"/>
  <c r="L12" i="1" s="1"/>
  <c r="O12" i="1"/>
  <c r="M12" i="1"/>
  <c r="N12" i="1" s="1"/>
  <c r="K9" i="1"/>
  <c r="O13" i="1"/>
  <c r="M13" i="1"/>
  <c r="N13" i="1" s="1"/>
  <c r="K7" i="1"/>
  <c r="J7" i="1"/>
  <c r="L7" i="1"/>
  <c r="O7" i="1"/>
  <c r="M7" i="1" s="1"/>
  <c r="N7" i="1" s="1"/>
  <c r="J16" i="1"/>
  <c r="L16" i="1"/>
  <c r="O16" i="1"/>
  <c r="M16" i="1" s="1"/>
  <c r="N16" i="1" s="1"/>
  <c r="J18" i="1"/>
  <c r="L18" i="1" s="1"/>
  <c r="O18" i="1"/>
  <c r="M18" i="1" s="1"/>
  <c r="N18" i="1" s="1"/>
  <c r="J20" i="1"/>
  <c r="L20" i="1"/>
  <c r="K15" i="1"/>
  <c r="J22" i="1"/>
  <c r="L22" i="1" s="1"/>
  <c r="O22" i="1"/>
  <c r="M22" i="1" s="1"/>
  <c r="N22" i="1" s="1"/>
  <c r="J19" i="1"/>
  <c r="L19" i="1" s="1"/>
  <c r="O19" i="1"/>
  <c r="M19" i="1" s="1"/>
  <c r="N19" i="1" s="1"/>
  <c r="J14" i="1"/>
  <c r="L14" i="1" s="1"/>
  <c r="O14" i="1"/>
  <c r="M14" i="1"/>
  <c r="N14" i="1" s="1"/>
  <c r="J21" i="1"/>
  <c r="L21" i="1" s="1"/>
  <c r="O21" i="1"/>
  <c r="M21" i="1" s="1"/>
  <c r="N21" i="1" s="1"/>
  <c r="J15" i="1"/>
  <c r="L15" i="1"/>
  <c r="O15" i="1"/>
  <c r="M15" i="1" s="1"/>
  <c r="N15" i="1" s="1"/>
  <c r="K20" i="1"/>
  <c r="O20" i="1"/>
  <c r="M20" i="1" s="1"/>
  <c r="N20" i="1" s="1"/>
  <c r="J29" i="1"/>
  <c r="L29" i="1"/>
  <c r="O29" i="1"/>
  <c r="M29" i="1" s="1"/>
  <c r="N29" i="1" s="1"/>
  <c r="K29" i="1"/>
  <c r="J23" i="1"/>
  <c r="L23" i="1"/>
  <c r="O23" i="1"/>
  <c r="M23" i="1"/>
  <c r="N23" i="1" s="1"/>
  <c r="J26" i="1"/>
  <c r="L26" i="1" s="1"/>
  <c r="O26" i="1"/>
  <c r="M26" i="1" s="1"/>
  <c r="N26" i="1" s="1"/>
  <c r="K26" i="1"/>
  <c r="K27" i="1"/>
  <c r="K23" i="1"/>
  <c r="J25" i="1"/>
  <c r="L25" i="1" s="1"/>
  <c r="O25" i="1"/>
  <c r="M25" i="1" s="1"/>
  <c r="N25" i="1" s="1"/>
  <c r="K24" i="1"/>
  <c r="J27" i="1"/>
  <c r="L27" i="1"/>
  <c r="O27" i="1"/>
  <c r="M27" i="1" s="1"/>
  <c r="N27" i="1" s="1"/>
  <c r="J28" i="1"/>
  <c r="L28" i="1" s="1"/>
  <c r="K25" i="1"/>
  <c r="J24" i="1"/>
  <c r="L24" i="1" s="1"/>
  <c r="O24" i="1"/>
  <c r="M24" i="1" s="1"/>
  <c r="N24" i="1" s="1"/>
  <c r="K22" i="1"/>
  <c r="K66" i="1"/>
  <c r="K30" i="1"/>
  <c r="K31" i="1"/>
  <c r="K55" i="1"/>
  <c r="K28" i="1"/>
  <c r="O28" i="1"/>
  <c r="M28" i="1" s="1"/>
  <c r="N28" i="1" s="1"/>
  <c r="K61" i="1"/>
  <c r="J34" i="1"/>
  <c r="K74" i="1"/>
  <c r="K64" i="1"/>
  <c r="K48" i="1"/>
  <c r="J38" i="1"/>
  <c r="J87" i="1"/>
  <c r="K99" i="1"/>
  <c r="K89" i="1"/>
  <c r="J97" i="1"/>
  <c r="L97" i="1" s="1"/>
  <c r="J89" i="1"/>
  <c r="L89" i="1" s="1"/>
  <c r="O89" i="1"/>
  <c r="M89" i="1" s="1"/>
  <c r="N89" i="1" s="1"/>
  <c r="K88" i="1"/>
  <c r="K35" i="1"/>
  <c r="J42" i="1"/>
  <c r="K54" i="1"/>
  <c r="J82" i="1"/>
  <c r="L82" i="1" s="1"/>
  <c r="J88" i="1"/>
  <c r="J49" i="1"/>
  <c r="K65" i="1"/>
  <c r="J93" i="1"/>
  <c r="J33" i="1"/>
  <c r="L33" i="1"/>
  <c r="O33" i="1"/>
  <c r="M33" i="1"/>
  <c r="N33" i="1" s="1"/>
  <c r="K76" i="1"/>
  <c r="J85" i="1"/>
  <c r="J92" i="1"/>
  <c r="K63" i="1"/>
  <c r="K67" i="1"/>
  <c r="K97" i="1"/>
  <c r="K38" i="1"/>
  <c r="J86" i="1"/>
  <c r="J91" i="1"/>
  <c r="L91" i="1" s="1"/>
  <c r="K45" i="1"/>
  <c r="K79" i="1"/>
  <c r="K62" i="1"/>
  <c r="J69" i="1"/>
  <c r="J65" i="1"/>
  <c r="L65" i="1" s="1"/>
  <c r="O65" i="1"/>
  <c r="M65" i="1" s="1"/>
  <c r="N65" i="1" s="1"/>
  <c r="J66" i="1"/>
  <c r="L66" i="1"/>
  <c r="O66" i="1"/>
  <c r="M66" i="1" s="1"/>
  <c r="N66" i="1" s="1"/>
  <c r="J79" i="1"/>
  <c r="L79" i="1" s="1"/>
  <c r="O79" i="1"/>
  <c r="M79" i="1" s="1"/>
  <c r="N79" i="1" s="1"/>
  <c r="K90" i="1"/>
  <c r="J71" i="1"/>
  <c r="K81" i="1"/>
  <c r="J57" i="1"/>
  <c r="J98" i="1"/>
  <c r="L98" i="1" s="1"/>
  <c r="J53" i="1"/>
  <c r="L53" i="1" s="1"/>
  <c r="K87" i="1"/>
  <c r="J68" i="1"/>
  <c r="K46" i="1"/>
  <c r="J40" i="1"/>
  <c r="L40" i="1" s="1"/>
  <c r="J39" i="1"/>
  <c r="J37" i="1"/>
  <c r="L37" i="1" s="1"/>
  <c r="J80" i="1"/>
  <c r="K56" i="1"/>
  <c r="J75" i="1"/>
  <c r="L75" i="1" s="1"/>
  <c r="K91" i="1"/>
  <c r="J32" i="1"/>
  <c r="K98" i="1"/>
  <c r="J51" i="1"/>
  <c r="K40" i="1"/>
  <c r="J72" i="1"/>
  <c r="K51" i="1"/>
  <c r="K72" i="1"/>
  <c r="J78" i="1"/>
  <c r="J100" i="1"/>
  <c r="L100" i="1"/>
  <c r="J31" i="1"/>
  <c r="L31" i="1"/>
  <c r="O31" i="1"/>
  <c r="J44" i="1"/>
  <c r="L44" i="1" s="1"/>
  <c r="K70" i="1"/>
  <c r="K100" i="1"/>
  <c r="J47" i="1"/>
  <c r="J45" i="1"/>
  <c r="L45" i="1" s="1"/>
  <c r="O45" i="1"/>
  <c r="M45" i="1" s="1"/>
  <c r="N45" i="1" s="1"/>
  <c r="K85" i="1"/>
  <c r="J30" i="1"/>
  <c r="K33" i="1"/>
  <c r="J95" i="1"/>
  <c r="J60" i="1"/>
  <c r="L60" i="1" s="1"/>
  <c r="K49" i="1"/>
  <c r="K86" i="1"/>
  <c r="J76" i="1"/>
  <c r="L76" i="1"/>
  <c r="O76" i="1"/>
  <c r="M76" i="1" s="1"/>
  <c r="N76" i="1" s="1"/>
  <c r="J99" i="1"/>
  <c r="L99" i="1"/>
  <c r="K83" i="1"/>
  <c r="K41" i="1"/>
  <c r="J62" i="1"/>
  <c r="L62" i="1"/>
  <c r="O62" i="1"/>
  <c r="J36" i="1"/>
  <c r="J46" i="1"/>
  <c r="L46" i="1"/>
  <c r="O46" i="1"/>
  <c r="M46" i="1" s="1"/>
  <c r="N46" i="1" s="1"/>
  <c r="K93" i="1"/>
  <c r="K43" i="1"/>
  <c r="J59" i="1"/>
  <c r="J83" i="1"/>
  <c r="L83" i="1"/>
  <c r="O83" i="1"/>
  <c r="M83" i="1" s="1"/>
  <c r="N83" i="1" s="1"/>
  <c r="K75" i="1"/>
  <c r="K82" i="1"/>
  <c r="K96" i="1"/>
  <c r="J64" i="1"/>
  <c r="L64" i="1" s="1"/>
  <c r="O64" i="1"/>
  <c r="M64" i="1"/>
  <c r="N64" i="1" s="1"/>
  <c r="K58" i="1"/>
  <c r="K57" i="1"/>
  <c r="K92" i="1"/>
  <c r="J58" i="1"/>
  <c r="L58" i="1" s="1"/>
  <c r="O58" i="1"/>
  <c r="M58" i="1" s="1"/>
  <c r="N58" i="1" s="1"/>
  <c r="K73" i="1"/>
  <c r="K52" i="1"/>
  <c r="J81" i="1"/>
  <c r="L81" i="1" s="1"/>
  <c r="O81" i="1"/>
  <c r="M81" i="1" s="1"/>
  <c r="N81" i="1" s="1"/>
  <c r="J48" i="1"/>
  <c r="L48" i="1"/>
  <c r="O48" i="1"/>
  <c r="M48" i="1" s="1"/>
  <c r="N48" i="1" s="1"/>
  <c r="J56" i="1"/>
  <c r="L56" i="1" s="1"/>
  <c r="O56" i="1"/>
  <c r="M56" i="1" s="1"/>
  <c r="N56" i="1" s="1"/>
  <c r="K50" i="1"/>
  <c r="K69" i="1"/>
  <c r="J35" i="1"/>
  <c r="L35" i="1" s="1"/>
  <c r="K34" i="1"/>
  <c r="L34" i="1"/>
  <c r="O34" i="1"/>
  <c r="M34" i="1" s="1"/>
  <c r="N34" i="1" s="1"/>
  <c r="J74" i="1"/>
  <c r="L74" i="1" s="1"/>
  <c r="O74" i="1"/>
  <c r="J50" i="1"/>
  <c r="L50" i="1"/>
  <c r="O50" i="1"/>
  <c r="M50" i="1" s="1"/>
  <c r="N50" i="1" s="1"/>
  <c r="J70" i="1"/>
  <c r="L70" i="1"/>
  <c r="O70" i="1"/>
  <c r="M70" i="1" s="1"/>
  <c r="N70" i="1" s="1"/>
  <c r="J73" i="1"/>
  <c r="L73" i="1"/>
  <c r="O73" i="1"/>
  <c r="M73" i="1"/>
  <c r="N73" i="1" s="1"/>
  <c r="K80" i="1"/>
  <c r="K32" i="1"/>
  <c r="K47" i="1"/>
  <c r="K42" i="1"/>
  <c r="K77" i="1"/>
  <c r="K39" i="1"/>
  <c r="K37" i="1"/>
  <c r="J96" i="1"/>
  <c r="L96" i="1" s="1"/>
  <c r="K36" i="1"/>
  <c r="K78" i="1"/>
  <c r="K68" i="1"/>
  <c r="K84" i="1"/>
  <c r="J90" i="1"/>
  <c r="L90" i="1" s="1"/>
  <c r="J41" i="1"/>
  <c r="L41" i="1" s="1"/>
  <c r="O41" i="1"/>
  <c r="M41" i="1" s="1"/>
  <c r="N41" i="1" s="1"/>
  <c r="K94" i="1"/>
  <c r="K95" i="1"/>
  <c r="J54" i="1"/>
  <c r="L54" i="1" s="1"/>
  <c r="O54" i="1"/>
  <c r="M54" i="1" s="1"/>
  <c r="N54" i="1" s="1"/>
  <c r="J55" i="1"/>
  <c r="L55" i="1" s="1"/>
  <c r="O55" i="1"/>
  <c r="M55" i="1" s="1"/>
  <c r="N55" i="1" s="1"/>
  <c r="J52" i="1"/>
  <c r="L52" i="1" s="1"/>
  <c r="O52" i="1"/>
  <c r="M52" i="1" s="1"/>
  <c r="N52" i="1" s="1"/>
  <c r="K59" i="1"/>
  <c r="J67" i="1"/>
  <c r="L67" i="1" s="1"/>
  <c r="O67" i="1"/>
  <c r="M67" i="1" s="1"/>
  <c r="N67" i="1" s="1"/>
  <c r="J63" i="1"/>
  <c r="L63" i="1" s="1"/>
  <c r="O63" i="1"/>
  <c r="M63" i="1" s="1"/>
  <c r="N63" i="1" s="1"/>
  <c r="J61" i="1"/>
  <c r="L61" i="1" s="1"/>
  <c r="O61" i="1"/>
  <c r="M61" i="1"/>
  <c r="N61" i="1" s="1"/>
  <c r="K71" i="1"/>
  <c r="J84" i="1"/>
  <c r="L84" i="1"/>
  <c r="O84" i="1"/>
  <c r="M84" i="1"/>
  <c r="N84" i="1" s="1"/>
  <c r="K53" i="1"/>
  <c r="J43" i="1"/>
  <c r="L43" i="1"/>
  <c r="O43" i="1"/>
  <c r="M43" i="1" s="1"/>
  <c r="N43" i="1" s="1"/>
  <c r="J94" i="1"/>
  <c r="L94" i="1" s="1"/>
  <c r="K44" i="1"/>
  <c r="J77" i="1"/>
  <c r="L77" i="1" s="1"/>
  <c r="O77" i="1"/>
  <c r="M77" i="1" s="1"/>
  <c r="N77" i="1" s="1"/>
  <c r="K60" i="1"/>
  <c r="O35" i="1"/>
  <c r="M35" i="1" s="1"/>
  <c r="N35" i="1" s="1"/>
  <c r="L32" i="1"/>
  <c r="O32" i="1"/>
  <c r="M32" i="1" s="1"/>
  <c r="N32" i="1" s="1"/>
  <c r="L30" i="1"/>
  <c r="O30" i="1"/>
  <c r="M30" i="1" s="1"/>
  <c r="N30" i="1" s="1"/>
  <c r="L95" i="1"/>
  <c r="L93" i="1"/>
  <c r="L92" i="1"/>
  <c r="L88" i="1"/>
  <c r="O88" i="1"/>
  <c r="M88" i="1" s="1"/>
  <c r="N88" i="1" s="1"/>
  <c r="L87" i="1"/>
  <c r="O87" i="1"/>
  <c r="M87" i="1" s="1"/>
  <c r="N87" i="1" s="1"/>
  <c r="L86" i="1"/>
  <c r="O86" i="1"/>
  <c r="M86" i="1" s="1"/>
  <c r="N86" i="1" s="1"/>
  <c r="L85" i="1"/>
  <c r="O85" i="1"/>
  <c r="M85" i="1" s="1"/>
  <c r="N85" i="1" s="1"/>
  <c r="O82" i="1"/>
  <c r="M82" i="1"/>
  <c r="N82" i="1" s="1"/>
  <c r="L80" i="1"/>
  <c r="O80" i="1"/>
  <c r="M80" i="1"/>
  <c r="N80" i="1" s="1"/>
  <c r="L78" i="1"/>
  <c r="O78" i="1"/>
  <c r="M78" i="1" s="1"/>
  <c r="N78" i="1" s="1"/>
  <c r="O75" i="1"/>
  <c r="M75" i="1" s="1"/>
  <c r="N75" i="1" s="1"/>
  <c r="L72" i="1"/>
  <c r="O72" i="1"/>
  <c r="M72" i="1" s="1"/>
  <c r="N72" i="1" s="1"/>
  <c r="L71" i="1"/>
  <c r="O71" i="1"/>
  <c r="M71" i="1" s="1"/>
  <c r="N71" i="1" s="1"/>
  <c r="L69" i="1"/>
  <c r="O69" i="1"/>
  <c r="M69" i="1" s="1"/>
  <c r="N69" i="1" s="1"/>
  <c r="L68" i="1"/>
  <c r="O68" i="1"/>
  <c r="M68" i="1" s="1"/>
  <c r="N68" i="1" s="1"/>
  <c r="O60" i="1"/>
  <c r="M60" i="1"/>
  <c r="N60" i="1" s="1"/>
  <c r="L59" i="1"/>
  <c r="O59" i="1"/>
  <c r="M59" i="1" s="1"/>
  <c r="N59" i="1" s="1"/>
  <c r="L57" i="1"/>
  <c r="O57" i="1"/>
  <c r="M57" i="1"/>
  <c r="N57" i="1" s="1"/>
  <c r="O53" i="1"/>
  <c r="M53" i="1" s="1"/>
  <c r="N53" i="1" s="1"/>
  <c r="L51" i="1"/>
  <c r="O51" i="1"/>
  <c r="M51" i="1"/>
  <c r="N51" i="1" s="1"/>
  <c r="L49" i="1"/>
  <c r="O49" i="1"/>
  <c r="M49" i="1" s="1"/>
  <c r="N49" i="1" s="1"/>
  <c r="L47" i="1"/>
  <c r="O47" i="1"/>
  <c r="M47" i="1" s="1"/>
  <c r="N47" i="1" s="1"/>
  <c r="O44" i="1"/>
  <c r="M44" i="1" s="1"/>
  <c r="N44" i="1" s="1"/>
  <c r="L42" i="1"/>
  <c r="O42" i="1"/>
  <c r="M42" i="1" s="1"/>
  <c r="N42" i="1" s="1"/>
  <c r="O40" i="1"/>
  <c r="M40" i="1" s="1"/>
  <c r="N40" i="1" s="1"/>
  <c r="L39" i="1"/>
  <c r="O39" i="1"/>
  <c r="M39" i="1"/>
  <c r="N39" i="1" s="1"/>
  <c r="L38" i="1"/>
  <c r="O38" i="1"/>
  <c r="M38" i="1" s="1"/>
  <c r="N38" i="1" s="1"/>
  <c r="O37" i="1"/>
  <c r="M37" i="1" s="1"/>
  <c r="N37" i="1" s="1"/>
  <c r="L36" i="1"/>
  <c r="O36" i="1"/>
  <c r="M36" i="1" s="1"/>
  <c r="N36" i="1" s="1"/>
  <c r="M31" i="1"/>
  <c r="N31" i="1" s="1"/>
  <c r="M74" i="1"/>
  <c r="N74" i="1" s="1"/>
  <c r="M62" i="1"/>
  <c r="N62" i="1" s="1"/>
  <c r="I18" i="1" l="1"/>
  <c r="I93" i="1"/>
  <c r="I36" i="1"/>
  <c r="I73" i="1"/>
  <c r="I37" i="1"/>
  <c r="I69" i="1"/>
  <c r="I97" i="1"/>
  <c r="I16" i="1"/>
  <c r="I34" i="1"/>
  <c r="I100" i="1"/>
  <c r="I87" i="1"/>
  <c r="I67" i="1"/>
  <c r="I12" i="1"/>
  <c r="I82" i="1"/>
  <c r="I22" i="1"/>
  <c r="I91" i="1"/>
  <c r="I92" i="1"/>
  <c r="I78" i="1"/>
  <c r="I19" i="1"/>
  <c r="I47" i="1"/>
  <c r="I95" i="1"/>
  <c r="I41" i="1"/>
  <c r="I15" i="1"/>
  <c r="I70" i="1"/>
  <c r="I44" i="1"/>
  <c r="I29" i="1"/>
  <c r="I99" i="1"/>
  <c r="I80" i="1"/>
  <c r="I89" i="1"/>
  <c r="I75" i="1"/>
  <c r="I23" i="1"/>
  <c r="I33" i="1"/>
  <c r="I38" i="1"/>
  <c r="I7" i="1"/>
  <c r="I64" i="1"/>
  <c r="I84" i="1"/>
  <c r="I60" i="1"/>
  <c r="I21" i="1"/>
  <c r="I10" i="1"/>
  <c r="I30" i="1"/>
  <c r="I57" i="1"/>
  <c r="I85" i="1"/>
  <c r="I79" i="1"/>
  <c r="I83" i="1"/>
  <c r="I61" i="1"/>
  <c r="I56" i="1"/>
  <c r="I65" i="1"/>
  <c r="I9" i="1"/>
  <c r="I53" i="1"/>
  <c r="I98" i="1"/>
  <c r="I8" i="1"/>
  <c r="I74" i="1"/>
  <c r="I81" i="1"/>
  <c r="I11" i="1"/>
  <c r="I17" i="1"/>
  <c r="I52" i="1"/>
  <c r="I55" i="1"/>
  <c r="I40" i="1"/>
  <c r="I45" i="1"/>
  <c r="I96" i="1"/>
  <c r="I49" i="1"/>
  <c r="I54" i="1"/>
  <c r="I26" i="1"/>
  <c r="I31" i="1"/>
  <c r="I13" i="1"/>
  <c r="D6" i="3"/>
  <c r="I72" i="1"/>
  <c r="I43" i="1"/>
  <c r="I48" i="1"/>
  <c r="I68" i="1"/>
  <c r="I71" i="1"/>
  <c r="I50" i="1"/>
  <c r="I6" i="1"/>
  <c r="I42" i="1"/>
  <c r="I90" i="1"/>
  <c r="I94" i="1"/>
  <c r="I46" i="1"/>
  <c r="I58" i="1"/>
  <c r="I25" i="1"/>
  <c r="I14" i="1"/>
  <c r="I62" i="1"/>
  <c r="I66" i="1"/>
  <c r="I59" i="1"/>
  <c r="I63" i="1"/>
  <c r="I39" i="1"/>
  <c r="I28" i="1"/>
  <c r="I35" i="1"/>
  <c r="I32" i="1"/>
  <c r="I86" i="1"/>
  <c r="I88" i="1"/>
  <c r="I51" i="1"/>
  <c r="I76" i="1"/>
  <c r="I77" i="1"/>
  <c r="I24" i="1"/>
  <c r="I20" i="1"/>
  <c r="I27" i="1"/>
  <c r="I102" i="1"/>
  <c r="F102" i="1" s="1"/>
  <c r="I101" i="1"/>
  <c r="F101" i="1" s="1"/>
  <c r="J101" i="1" s="1"/>
  <c r="L101" i="1" s="1"/>
  <c r="O101" i="1" s="1"/>
  <c r="M101" i="1" s="1"/>
  <c r="N101" i="1" s="1"/>
  <c r="K27" i="3"/>
  <c r="I298" i="1"/>
  <c r="I282" i="1"/>
  <c r="I266" i="1"/>
  <c r="I250" i="1"/>
  <c r="I242" i="1"/>
  <c r="I234" i="1"/>
  <c r="I206" i="1"/>
  <c r="I113" i="1"/>
  <c r="F113" i="1" s="1"/>
  <c r="I104" i="1"/>
  <c r="F104" i="1" s="1"/>
  <c r="I263" i="1"/>
  <c r="I134" i="1"/>
  <c r="I141" i="1"/>
  <c r="I181" i="1"/>
  <c r="I106" i="1"/>
  <c r="F106" i="1" s="1"/>
  <c r="I103" i="1"/>
  <c r="F103" i="1" s="1"/>
  <c r="I127" i="1"/>
  <c r="F127" i="1" s="1"/>
  <c r="I296" i="1"/>
  <c r="I139" i="1"/>
  <c r="I301" i="1"/>
  <c r="I243" i="1"/>
  <c r="I133" i="1"/>
  <c r="I233" i="1"/>
  <c r="I254" i="1"/>
  <c r="I163" i="1"/>
  <c r="K32" i="3"/>
  <c r="I107" i="1"/>
  <c r="F107" i="1" s="1"/>
  <c r="I137" i="1"/>
  <c r="I200" i="1"/>
  <c r="I268" i="1"/>
  <c r="I108" i="1"/>
  <c r="F108" i="1" s="1"/>
  <c r="I210" i="1"/>
  <c r="I110" i="1"/>
  <c r="F110" i="1" s="1"/>
  <c r="I123" i="1"/>
  <c r="F123" i="1" s="1"/>
  <c r="I244" i="1"/>
  <c r="I148" i="1"/>
  <c r="I239" i="1"/>
  <c r="I143" i="1"/>
  <c r="I119" i="1"/>
  <c r="F119" i="1" s="1"/>
  <c r="I246" i="1"/>
  <c r="I130" i="1"/>
  <c r="I114" i="1"/>
  <c r="F114" i="1" s="1"/>
  <c r="I220" i="1"/>
  <c r="I117" i="1"/>
  <c r="F117" i="1" s="1"/>
  <c r="I126" i="1"/>
  <c r="F126" i="1" s="1"/>
  <c r="I136" i="1"/>
  <c r="I128" i="1"/>
  <c r="F128" i="1" s="1"/>
  <c r="I120" i="1"/>
  <c r="F120" i="1" s="1"/>
  <c r="I253" i="1"/>
  <c r="I122" i="1"/>
  <c r="F122" i="1" s="1"/>
  <c r="I202" i="1"/>
  <c r="I223" i="1"/>
  <c r="I247" i="1"/>
  <c r="I125" i="1"/>
  <c r="F125" i="1" s="1"/>
  <c r="I152" i="1"/>
  <c r="I249" i="1"/>
  <c r="I231" i="1"/>
  <c r="I201" i="1"/>
  <c r="I213" i="1"/>
  <c r="I188" i="1"/>
  <c r="I189" i="1"/>
  <c r="I156" i="1"/>
  <c r="I294" i="1"/>
  <c r="I225" i="1"/>
  <c r="I241" i="1"/>
  <c r="I216" i="1"/>
  <c r="I277" i="1"/>
  <c r="I160" i="1"/>
  <c r="I196" i="1"/>
  <c r="I299" i="1"/>
  <c r="I174" i="1"/>
  <c r="I147" i="1"/>
  <c r="I265" i="1"/>
  <c r="I252" i="1"/>
  <c r="I172" i="1"/>
  <c r="I245" i="1"/>
  <c r="I214" i="1"/>
  <c r="I236" i="1"/>
  <c r="I208" i="1"/>
  <c r="I283" i="1"/>
  <c r="I218" i="1"/>
  <c r="I155" i="1"/>
  <c r="I144" i="1"/>
  <c r="I224" i="1"/>
  <c r="I222" i="1"/>
  <c r="I158" i="1"/>
  <c r="I191" i="1"/>
  <c r="I169" i="1"/>
  <c r="I151" i="1"/>
  <c r="I285" i="1"/>
  <c r="I281" i="1"/>
  <c r="I304" i="1"/>
  <c r="I286" i="1"/>
  <c r="I187" i="1"/>
  <c r="I219" i="1"/>
  <c r="I228" i="1"/>
  <c r="I272" i="1"/>
  <c r="I267" i="1"/>
  <c r="I293" i="1"/>
  <c r="I240" i="1"/>
  <c r="I184" i="1"/>
  <c r="I232" i="1"/>
  <c r="I165" i="1"/>
  <c r="I170" i="1"/>
  <c r="I199" i="1"/>
  <c r="I194" i="1"/>
  <c r="I260" i="1"/>
  <c r="I257" i="1"/>
  <c r="I146" i="1"/>
  <c r="I300" i="1"/>
  <c r="I302" i="1"/>
  <c r="I182" i="1"/>
  <c r="I273" i="1"/>
  <c r="I207" i="1"/>
  <c r="I226" i="1"/>
  <c r="I175" i="1"/>
  <c r="I198" i="1"/>
  <c r="I204" i="1"/>
  <c r="I291" i="1"/>
  <c r="I288" i="1"/>
  <c r="I305" i="1"/>
  <c r="I212" i="1"/>
  <c r="I278" i="1"/>
  <c r="I255" i="1"/>
  <c r="I295" i="1"/>
  <c r="I303" i="1"/>
  <c r="I287" i="1"/>
  <c r="I111" i="1"/>
  <c r="F111" i="1" s="1"/>
  <c r="K36" i="3"/>
  <c r="I129" i="1"/>
  <c r="I195" i="1"/>
  <c r="I177" i="1"/>
  <c r="I251" i="1"/>
  <c r="I269" i="1"/>
  <c r="I275" i="1"/>
  <c r="I180" i="1"/>
  <c r="I118" i="1"/>
  <c r="F118" i="1" s="1"/>
  <c r="I162" i="1"/>
  <c r="I149" i="1"/>
  <c r="I280" i="1"/>
  <c r="I140" i="1"/>
  <c r="I124" i="1"/>
  <c r="F124" i="1" s="1"/>
  <c r="I105" i="1"/>
  <c r="F105" i="1" s="1"/>
  <c r="I215" i="1"/>
  <c r="I205" i="1"/>
  <c r="I176" i="1"/>
  <c r="I186" i="1"/>
  <c r="I271" i="1"/>
  <c r="I159" i="1"/>
  <c r="I276" i="1"/>
  <c r="I211" i="1"/>
  <c r="I132" i="1"/>
  <c r="I168" i="1"/>
  <c r="I121" i="1"/>
  <c r="F121" i="1" s="1"/>
  <c r="I284" i="1"/>
  <c r="I193" i="1"/>
  <c r="I238" i="1"/>
  <c r="I248" i="1"/>
  <c r="I237" i="1"/>
  <c r="I235" i="1"/>
  <c r="I270" i="1"/>
  <c r="K30" i="3"/>
  <c r="I109" i="1"/>
  <c r="F109" i="1" s="1"/>
  <c r="I256" i="1"/>
  <c r="I161" i="1"/>
  <c r="I183" i="1"/>
  <c r="I150" i="1"/>
  <c r="I116" i="1"/>
  <c r="F116" i="1" s="1"/>
  <c r="I209" i="1"/>
  <c r="I262" i="1"/>
  <c r="I227" i="1"/>
  <c r="I164" i="1"/>
  <c r="I185" i="1"/>
  <c r="I217" i="1"/>
  <c r="I190" i="1"/>
  <c r="I258" i="1"/>
  <c r="I221" i="1"/>
  <c r="I115" i="1"/>
  <c r="F115" i="1" s="1"/>
  <c r="I153" i="1"/>
  <c r="I264" i="1"/>
  <c r="I157" i="1"/>
  <c r="I166" i="1"/>
  <c r="I167" i="1"/>
  <c r="I178" i="1"/>
  <c r="I290" i="1"/>
  <c r="I279" i="1"/>
  <c r="I203" i="1"/>
  <c r="I135" i="1"/>
  <c r="I173" i="1"/>
  <c r="I229" i="1"/>
  <c r="I274" i="1"/>
  <c r="I171" i="1"/>
  <c r="I138" i="1"/>
  <c r="I112" i="1"/>
  <c r="F112" i="1" s="1"/>
  <c r="I131" i="1"/>
  <c r="I197" i="1"/>
  <c r="I145" i="1"/>
  <c r="I292" i="1"/>
  <c r="I154" i="1"/>
  <c r="I261" i="1"/>
  <c r="I179" i="1"/>
  <c r="I142" i="1"/>
  <c r="I297" i="1"/>
  <c r="I289" i="1"/>
  <c r="I259" i="1"/>
  <c r="I192" i="1"/>
  <c r="I230" i="1"/>
  <c r="K274" i="1" l="1"/>
  <c r="K120" i="1"/>
  <c r="K243" i="1"/>
  <c r="J192" i="1"/>
  <c r="L192" i="1" s="1"/>
  <c r="J295" i="1"/>
  <c r="L295" i="1" s="1"/>
  <c r="K259" i="1"/>
  <c r="J160" i="1"/>
  <c r="L160" i="1" s="1"/>
  <c r="J195" i="1"/>
  <c r="L195" i="1" s="1"/>
  <c r="J150" i="1"/>
  <c r="L150" i="1" s="1"/>
  <c r="J242" i="1"/>
  <c r="L242" i="1" s="1"/>
  <c r="K109" i="1"/>
  <c r="J253" i="1"/>
  <c r="L253" i="1" s="1"/>
  <c r="J262" i="1"/>
  <c r="L262" i="1" s="1"/>
  <c r="K302" i="1"/>
  <c r="K276" i="1"/>
  <c r="J161" i="1"/>
  <c r="L161" i="1" s="1"/>
  <c r="J303" i="1"/>
  <c r="L303" i="1" s="1"/>
  <c r="J202" i="1"/>
  <c r="L202" i="1" s="1"/>
  <c r="J274" i="1"/>
  <c r="L274" i="1" s="1"/>
  <c r="J300" i="1"/>
  <c r="L300" i="1" s="1"/>
  <c r="K163" i="1"/>
  <c r="K290" i="1"/>
  <c r="J223" i="1"/>
  <c r="L223" i="1" s="1"/>
  <c r="J166" i="1"/>
  <c r="L166" i="1" s="1"/>
  <c r="J270" i="1"/>
  <c r="L270" i="1" s="1"/>
  <c r="J178" i="1"/>
  <c r="L178" i="1" s="1"/>
  <c r="J266" i="1"/>
  <c r="L266" i="1" s="1"/>
  <c r="K182" i="1"/>
  <c r="J259" i="1"/>
  <c r="L259" i="1" s="1"/>
  <c r="K200" i="1"/>
  <c r="J179" i="1"/>
  <c r="L179" i="1" s="1"/>
  <c r="K291" i="1"/>
  <c r="K147" i="1"/>
  <c r="K115" i="1"/>
  <c r="K192" i="1"/>
  <c r="K128" i="1"/>
  <c r="K130" i="1"/>
  <c r="K238" i="1"/>
  <c r="J187" i="1"/>
  <c r="L187" i="1" s="1"/>
  <c r="J115" i="1"/>
  <c r="J302" i="1"/>
  <c r="L302" i="1" s="1"/>
  <c r="K295" i="1"/>
  <c r="K146" i="1"/>
  <c r="J288" i="1"/>
  <c r="L288" i="1" s="1"/>
  <c r="K204" i="1"/>
  <c r="K244" i="1"/>
  <c r="J113" i="1"/>
  <c r="L113" i="1" s="1"/>
  <c r="O113" i="1" s="1"/>
  <c r="M113" i="1" s="1"/>
  <c r="N113" i="1" s="1"/>
  <c r="K152" i="1"/>
  <c r="J154" i="1"/>
  <c r="L154" i="1" s="1"/>
  <c r="K175" i="1"/>
  <c r="J134" i="1"/>
  <c r="L134" i="1" s="1"/>
  <c r="J214" i="1"/>
  <c r="L214" i="1" s="1"/>
  <c r="J148" i="1"/>
  <c r="L148" i="1" s="1"/>
  <c r="K231" i="1"/>
  <c r="K195" i="1"/>
  <c r="J138" i="1"/>
  <c r="L138" i="1" s="1"/>
  <c r="J168" i="1"/>
  <c r="L168" i="1" s="1"/>
  <c r="J252" i="1"/>
  <c r="L252" i="1" s="1"/>
  <c r="K239" i="1"/>
  <c r="J109" i="1"/>
  <c r="L109" i="1" s="1"/>
  <c r="O109" i="1" s="1"/>
  <c r="M109" i="1" s="1"/>
  <c r="N109" i="1" s="1"/>
  <c r="K104" i="1"/>
  <c r="K303" i="1"/>
  <c r="K258" i="1"/>
  <c r="J232" i="1"/>
  <c r="L232" i="1" s="1"/>
  <c r="J276" i="1"/>
  <c r="L276" i="1" s="1"/>
  <c r="J263" i="1"/>
  <c r="L263" i="1" s="1"/>
  <c r="J212" i="1"/>
  <c r="L212" i="1" s="1"/>
  <c r="K137" i="1"/>
  <c r="K193" i="1"/>
  <c r="K197" i="1"/>
  <c r="J170" i="1"/>
  <c r="L170" i="1" s="1"/>
  <c r="K255" i="1"/>
  <c r="J188" i="1"/>
  <c r="L188" i="1" s="1"/>
  <c r="J159" i="1"/>
  <c r="L159" i="1" s="1"/>
  <c r="K266" i="1"/>
  <c r="J267" i="1"/>
  <c r="L267" i="1" s="1"/>
  <c r="J256" i="1"/>
  <c r="L256" i="1" s="1"/>
  <c r="K298" i="1"/>
  <c r="J237" i="1"/>
  <c r="L237" i="1" s="1"/>
  <c r="K269" i="1"/>
  <c r="K234" i="1"/>
  <c r="J206" i="1"/>
  <c r="L206" i="1" s="1"/>
  <c r="K194" i="1"/>
  <c r="K209" i="1"/>
  <c r="J165" i="1"/>
  <c r="L165" i="1" s="1"/>
  <c r="J293" i="1"/>
  <c r="L293" i="1" s="1"/>
  <c r="K232" i="1"/>
  <c r="K281" i="1"/>
  <c r="K160" i="1"/>
  <c r="J272" i="1"/>
  <c r="L272" i="1" s="1"/>
  <c r="J177" i="1"/>
  <c r="L177" i="1" s="1"/>
  <c r="J120" i="1"/>
  <c r="L120" i="1" s="1"/>
  <c r="O120" i="1" s="1"/>
  <c r="M120" i="1" s="1"/>
  <c r="N120" i="1" s="1"/>
  <c r="J139" i="1"/>
  <c r="L139" i="1" s="1"/>
  <c r="J153" i="1"/>
  <c r="L153" i="1" s="1"/>
  <c r="J142" i="1"/>
  <c r="L142" i="1" s="1"/>
  <c r="K149" i="1"/>
  <c r="K139" i="1"/>
  <c r="K251" i="1"/>
  <c r="K107" i="1"/>
  <c r="K114" i="1"/>
  <c r="K217" i="1"/>
  <c r="K134" i="1"/>
  <c r="K155" i="1"/>
  <c r="J304" i="1"/>
  <c r="L304" i="1" s="1"/>
  <c r="J104" i="1"/>
  <c r="L104" i="1" s="1"/>
  <c r="O104" i="1" s="1"/>
  <c r="M104" i="1" s="1"/>
  <c r="N104" i="1" s="1"/>
  <c r="J130" i="1"/>
  <c r="L130" i="1" s="1"/>
  <c r="J125" i="1"/>
  <c r="L125" i="1" s="1"/>
  <c r="O125" i="1" s="1"/>
  <c r="M125" i="1" s="1"/>
  <c r="N125" i="1" s="1"/>
  <c r="J224" i="1"/>
  <c r="L224" i="1" s="1"/>
  <c r="J116" i="1"/>
  <c r="L116" i="1" s="1"/>
  <c r="O116" i="1" s="1"/>
  <c r="M116" i="1" s="1"/>
  <c r="N116" i="1" s="1"/>
  <c r="J205" i="1"/>
  <c r="L205" i="1" s="1"/>
  <c r="J126" i="1"/>
  <c r="L126" i="1" s="1"/>
  <c r="O126" i="1" s="1"/>
  <c r="M126" i="1" s="1"/>
  <c r="N126" i="1" s="1"/>
  <c r="K287" i="1"/>
  <c r="J228" i="1"/>
  <c r="L228" i="1" s="1"/>
  <c r="K218" i="1"/>
  <c r="J137" i="1"/>
  <c r="L137" i="1" s="1"/>
  <c r="K143" i="1"/>
  <c r="K108" i="1"/>
  <c r="K151" i="1"/>
  <c r="K220" i="1"/>
  <c r="J110" i="1"/>
  <c r="L110" i="1" s="1"/>
  <c r="O110" i="1" s="1"/>
  <c r="M110" i="1" s="1"/>
  <c r="N110" i="1" s="1"/>
  <c r="K219" i="1"/>
  <c r="K301" i="1"/>
  <c r="J238" i="1"/>
  <c r="L238" i="1" s="1"/>
  <c r="J190" i="1"/>
  <c r="L190" i="1" s="1"/>
  <c r="K225" i="1"/>
  <c r="J208" i="1"/>
  <c r="L208" i="1" s="1"/>
  <c r="K187" i="1"/>
  <c r="K278" i="1"/>
  <c r="K284" i="1"/>
  <c r="J226" i="1"/>
  <c r="L226" i="1" s="1"/>
  <c r="J246" i="1"/>
  <c r="L246" i="1" s="1"/>
  <c r="J183" i="1"/>
  <c r="L183" i="1" s="1"/>
  <c r="K203" i="1"/>
  <c r="J222" i="1"/>
  <c r="L222" i="1" s="1"/>
  <c r="J181" i="1"/>
  <c r="L181" i="1" s="1"/>
  <c r="J220" i="1"/>
  <c r="L220" i="1" s="1"/>
  <c r="J197" i="1"/>
  <c r="L197" i="1" s="1"/>
  <c r="K164" i="1"/>
  <c r="J250" i="1"/>
  <c r="L250" i="1" s="1"/>
  <c r="J117" i="1"/>
  <c r="L117" i="1" s="1"/>
  <c r="O117" i="1" s="1"/>
  <c r="M117" i="1" s="1"/>
  <c r="N117" i="1" s="1"/>
  <c r="K206" i="1"/>
  <c r="K277" i="1"/>
  <c r="J122" i="1"/>
  <c r="L122" i="1" s="1"/>
  <c r="O122" i="1" s="1"/>
  <c r="M122" i="1" s="1"/>
  <c r="N122" i="1" s="1"/>
  <c r="J257" i="1"/>
  <c r="L257" i="1" s="1"/>
  <c r="K129" i="1"/>
  <c r="K117" i="1"/>
  <c r="J123" i="1"/>
  <c r="L123" i="1" s="1"/>
  <c r="O123" i="1" s="1"/>
  <c r="M123" i="1" s="1"/>
  <c r="N123" i="1" s="1"/>
  <c r="K216" i="1"/>
  <c r="J201" i="1"/>
  <c r="L201" i="1" s="1"/>
  <c r="K292" i="1"/>
  <c r="K202" i="1"/>
  <c r="J149" i="1"/>
  <c r="L149" i="1" s="1"/>
  <c r="J204" i="1"/>
  <c r="L204" i="1" s="1"/>
  <c r="K123" i="1"/>
  <c r="K213" i="1"/>
  <c r="K116" i="1"/>
  <c r="J305" i="1"/>
  <c r="L305" i="1" s="1"/>
  <c r="J180" i="1"/>
  <c r="L180" i="1" s="1"/>
  <c r="K118" i="1"/>
  <c r="J124" i="1"/>
  <c r="L124" i="1" s="1"/>
  <c r="O124" i="1" s="1"/>
  <c r="M124" i="1" s="1"/>
  <c r="N124" i="1" s="1"/>
  <c r="J143" i="1"/>
  <c r="L143" i="1" s="1"/>
  <c r="K272" i="1"/>
  <c r="K106" i="1"/>
  <c r="J176" i="1"/>
  <c r="L176" i="1" s="1"/>
  <c r="K111" i="1"/>
  <c r="J196" i="1"/>
  <c r="L196" i="1" s="1"/>
  <c r="J132" i="1"/>
  <c r="L132" i="1" s="1"/>
  <c r="K133" i="1"/>
  <c r="K112" i="1"/>
  <c r="J169" i="1"/>
  <c r="L169" i="1" s="1"/>
  <c r="J193" i="1"/>
  <c r="L193" i="1" s="1"/>
  <c r="J135" i="1"/>
  <c r="L135" i="1" s="1"/>
  <c r="J128" i="1"/>
  <c r="L128" i="1" s="1"/>
  <c r="O128" i="1" s="1"/>
  <c r="K270" i="1"/>
  <c r="K184" i="1"/>
  <c r="J233" i="1"/>
  <c r="L233" i="1" s="1"/>
  <c r="K296" i="1"/>
  <c r="J278" i="1"/>
  <c r="L278" i="1" s="1"/>
  <c r="K256" i="1"/>
  <c r="K183" i="1"/>
  <c r="K222" i="1"/>
  <c r="K189" i="1"/>
  <c r="J244" i="1"/>
  <c r="L244" i="1" s="1"/>
  <c r="J279" i="1"/>
  <c r="L279" i="1" s="1"/>
  <c r="K207" i="1"/>
  <c r="K297" i="1"/>
  <c r="J211" i="1"/>
  <c r="L211" i="1" s="1"/>
  <c r="J186" i="1"/>
  <c r="L186" i="1" s="1"/>
  <c r="K210" i="1"/>
  <c r="K227" i="1"/>
  <c r="K226" i="1"/>
  <c r="K171" i="1"/>
  <c r="K161" i="1"/>
  <c r="J210" i="1"/>
  <c r="L210" i="1" s="1"/>
  <c r="J289" i="1"/>
  <c r="L289" i="1" s="1"/>
  <c r="K168" i="1"/>
  <c r="K282" i="1"/>
  <c r="J171" i="1"/>
  <c r="L171" i="1" s="1"/>
  <c r="K127" i="1"/>
  <c r="J277" i="1"/>
  <c r="L277" i="1" s="1"/>
  <c r="K252" i="1"/>
  <c r="J241" i="1"/>
  <c r="L241" i="1" s="1"/>
  <c r="J194" i="1"/>
  <c r="L194" i="1" s="1"/>
  <c r="K208" i="1"/>
  <c r="K230" i="1"/>
  <c r="K138" i="1"/>
  <c r="J184" i="1"/>
  <c r="L184" i="1" s="1"/>
  <c r="J147" i="1"/>
  <c r="L147" i="1" s="1"/>
  <c r="J207" i="1"/>
  <c r="L207" i="1" s="1"/>
  <c r="K188" i="1"/>
  <c r="J108" i="1"/>
  <c r="L108" i="1" s="1"/>
  <c r="O108" i="1" s="1"/>
  <c r="M108" i="1" s="1"/>
  <c r="N108" i="1" s="1"/>
  <c r="J292" i="1"/>
  <c r="L292" i="1" s="1"/>
  <c r="J121" i="1"/>
  <c r="L121" i="1" s="1"/>
  <c r="O121" i="1" s="1"/>
  <c r="M121" i="1" s="1"/>
  <c r="N121" i="1" s="1"/>
  <c r="K268" i="1"/>
  <c r="J133" i="1"/>
  <c r="L133" i="1" s="1"/>
  <c r="J219" i="1"/>
  <c r="L219" i="1" s="1"/>
  <c r="K145" i="1"/>
  <c r="K275" i="1"/>
  <c r="K212" i="1"/>
  <c r="K280" i="1"/>
  <c r="K273" i="1"/>
  <c r="J240" i="1"/>
  <c r="L240" i="1" s="1"/>
  <c r="J284" i="1"/>
  <c r="L284" i="1" s="1"/>
  <c r="K167" i="1"/>
  <c r="K158" i="1"/>
  <c r="K242" i="1"/>
  <c r="J265" i="1"/>
  <c r="L265" i="1" s="1"/>
  <c r="J255" i="1"/>
  <c r="L255" i="1" s="1"/>
  <c r="J285" i="1"/>
  <c r="L285" i="1" s="1"/>
  <c r="K135" i="1"/>
  <c r="J105" i="1"/>
  <c r="L105" i="1" s="1"/>
  <c r="O105" i="1" s="1"/>
  <c r="M105" i="1" s="1"/>
  <c r="N105" i="1" s="1"/>
  <c r="K257" i="1"/>
  <c r="J247" i="1"/>
  <c r="L247" i="1" s="1"/>
  <c r="K263" i="1"/>
  <c r="K300" i="1"/>
  <c r="J258" i="1"/>
  <c r="L258" i="1" s="1"/>
  <c r="J234" i="1"/>
  <c r="L234" i="1" s="1"/>
  <c r="K267" i="1"/>
  <c r="K214" i="1"/>
  <c r="K299" i="1"/>
  <c r="K233" i="1"/>
  <c r="K283" i="1"/>
  <c r="J296" i="1"/>
  <c r="L296" i="1" s="1"/>
  <c r="K236" i="1"/>
  <c r="K156" i="1"/>
  <c r="J199" i="1"/>
  <c r="L199" i="1" s="1"/>
  <c r="K181" i="1"/>
  <c r="J218" i="1"/>
  <c r="L218" i="1" s="1"/>
  <c r="K215" i="1"/>
  <c r="K289" i="1"/>
  <c r="K177" i="1"/>
  <c r="J301" i="1"/>
  <c r="L301" i="1" s="1"/>
  <c r="J215" i="1"/>
  <c r="L215" i="1" s="1"/>
  <c r="K157" i="1"/>
  <c r="K172" i="1"/>
  <c r="J298" i="1"/>
  <c r="L298" i="1" s="1"/>
  <c r="J114" i="1"/>
  <c r="L114" i="1" s="1"/>
  <c r="O114" i="1" s="1"/>
  <c r="M114" i="1" s="1"/>
  <c r="N114" i="1" s="1"/>
  <c r="K249" i="1"/>
  <c r="K235" i="1"/>
  <c r="J152" i="1"/>
  <c r="L152" i="1" s="1"/>
  <c r="K254" i="1"/>
  <c r="J254" i="1"/>
  <c r="L254" i="1" s="1"/>
  <c r="J127" i="1"/>
  <c r="L127" i="1" s="1"/>
  <c r="O127" i="1" s="1"/>
  <c r="M127" i="1" s="1"/>
  <c r="N127" i="1" s="1"/>
  <c r="J213" i="1"/>
  <c r="L213" i="1" s="1"/>
  <c r="K131" i="1"/>
  <c r="J299" i="1"/>
  <c r="L299" i="1" s="1"/>
  <c r="J200" i="1"/>
  <c r="L200" i="1" s="1"/>
  <c r="K180" i="1"/>
  <c r="K121" i="1"/>
  <c r="J164" i="1"/>
  <c r="L164" i="1" s="1"/>
  <c r="J251" i="1"/>
  <c r="L251" i="1" s="1"/>
  <c r="K265" i="1"/>
  <c r="J189" i="1"/>
  <c r="L189" i="1" s="1"/>
  <c r="J163" i="1"/>
  <c r="L163" i="1" s="1"/>
  <c r="K119" i="1"/>
  <c r="K304" i="1"/>
  <c r="K113" i="1"/>
  <c r="K241" i="1"/>
  <c r="J141" i="1"/>
  <c r="L141" i="1" s="1"/>
  <c r="K179" i="1"/>
  <c r="K271" i="1"/>
  <c r="J119" i="1"/>
  <c r="L119" i="1" s="1"/>
  <c r="O119" i="1" s="1"/>
  <c r="M119" i="1" s="1"/>
  <c r="N119" i="1" s="1"/>
  <c r="J106" i="1"/>
  <c r="L106" i="1" s="1"/>
  <c r="O106" i="1" s="1"/>
  <c r="M106" i="1" s="1"/>
  <c r="N106" i="1" s="1"/>
  <c r="K240" i="1"/>
  <c r="J281" i="1"/>
  <c r="L281" i="1" s="1"/>
  <c r="J158" i="1"/>
  <c r="L158" i="1" s="1"/>
  <c r="J162" i="1"/>
  <c r="L162" i="1" s="1"/>
  <c r="K110" i="1"/>
  <c r="J136" i="1"/>
  <c r="L136" i="1" s="1"/>
  <c r="J216" i="1"/>
  <c r="L216" i="1" s="1"/>
  <c r="J146" i="1"/>
  <c r="L146" i="1" s="1"/>
  <c r="J151" i="1"/>
  <c r="L151" i="1" s="1"/>
  <c r="K154" i="1"/>
  <c r="J280" i="1"/>
  <c r="L280" i="1" s="1"/>
  <c r="K246" i="1"/>
  <c r="K250" i="1"/>
  <c r="J182" i="1"/>
  <c r="L182" i="1" s="1"/>
  <c r="J282" i="1"/>
  <c r="L282" i="1" s="1"/>
  <c r="J260" i="1"/>
  <c r="L260" i="1" s="1"/>
  <c r="J185" i="1"/>
  <c r="L185" i="1" s="1"/>
  <c r="J191" i="1"/>
  <c r="L191" i="1" s="1"/>
  <c r="J264" i="1"/>
  <c r="L264" i="1" s="1"/>
  <c r="J203" i="1"/>
  <c r="L203" i="1" s="1"/>
  <c r="K191" i="1"/>
  <c r="K253" i="1"/>
  <c r="J271" i="1"/>
  <c r="L271" i="1" s="1"/>
  <c r="K224" i="1"/>
  <c r="K288" i="1"/>
  <c r="J156" i="1"/>
  <c r="L156" i="1" s="1"/>
  <c r="K165" i="1"/>
  <c r="K201" i="1"/>
  <c r="J245" i="1"/>
  <c r="L245" i="1" s="1"/>
  <c r="K248" i="1"/>
  <c r="J290" i="1"/>
  <c r="L290" i="1" s="1"/>
  <c r="K176" i="1"/>
  <c r="K124" i="1"/>
  <c r="J291" i="1"/>
  <c r="L291" i="1" s="1"/>
  <c r="J155" i="1"/>
  <c r="L155" i="1" s="1"/>
  <c r="J268" i="1"/>
  <c r="L268" i="1" s="1"/>
  <c r="K305" i="1"/>
  <c r="K186" i="1"/>
  <c r="K294" i="1"/>
  <c r="K221" i="1"/>
  <c r="J107" i="1"/>
  <c r="L107" i="1" s="1"/>
  <c r="O107" i="1" s="1"/>
  <c r="M107" i="1" s="1"/>
  <c r="N107" i="1" s="1"/>
  <c r="K262" i="1"/>
  <c r="J275" i="1"/>
  <c r="L275" i="1" s="1"/>
  <c r="K153" i="1"/>
  <c r="K159" i="1"/>
  <c r="K199" i="1"/>
  <c r="K132" i="1"/>
  <c r="J172" i="1"/>
  <c r="L172" i="1" s="1"/>
  <c r="K211" i="1"/>
  <c r="J243" i="1"/>
  <c r="L243" i="1" s="1"/>
  <c r="K122" i="1"/>
  <c r="J140" i="1"/>
  <c r="L140" i="1" s="1"/>
  <c r="J231" i="1"/>
  <c r="L231" i="1" s="1"/>
  <c r="K126" i="1"/>
  <c r="K150" i="1"/>
  <c r="J283" i="1"/>
  <c r="L283" i="1" s="1"/>
  <c r="K142" i="1"/>
  <c r="J249" i="1"/>
  <c r="L249" i="1" s="1"/>
  <c r="J173" i="1"/>
  <c r="L173" i="1" s="1"/>
  <c r="J217" i="1"/>
  <c r="L217" i="1" s="1"/>
  <c r="J144" i="1"/>
  <c r="L144" i="1" s="1"/>
  <c r="K286" i="1"/>
  <c r="J239" i="1"/>
  <c r="L239" i="1" s="1"/>
  <c r="K185" i="1"/>
  <c r="K228" i="1"/>
  <c r="K170" i="1"/>
  <c r="J167" i="1"/>
  <c r="L167" i="1" s="1"/>
  <c r="J174" i="1"/>
  <c r="L174" i="1" s="1"/>
  <c r="K293" i="1"/>
  <c r="J157" i="1"/>
  <c r="L157" i="1" s="1"/>
  <c r="K245" i="1"/>
  <c r="J229" i="1"/>
  <c r="L229" i="1" s="1"/>
  <c r="K178" i="1"/>
  <c r="J225" i="1"/>
  <c r="L225" i="1" s="1"/>
  <c r="J286" i="1"/>
  <c r="L286" i="1" s="1"/>
  <c r="K229" i="1"/>
  <c r="J230" i="1"/>
  <c r="L230" i="1" s="1"/>
  <c r="J235" i="1"/>
  <c r="L235" i="1" s="1"/>
  <c r="K223" i="1"/>
  <c r="J248" i="1"/>
  <c r="L248" i="1" s="1"/>
  <c r="K173" i="1"/>
  <c r="J111" i="1"/>
  <c r="L111" i="1" s="1"/>
  <c r="O111" i="1" s="1"/>
  <c r="M111" i="1" s="1"/>
  <c r="N111" i="1" s="1"/>
  <c r="K260" i="1"/>
  <c r="K279" i="1"/>
  <c r="J118" i="1"/>
  <c r="L118" i="1" s="1"/>
  <c r="O118" i="1" s="1"/>
  <c r="M118" i="1" s="1"/>
  <c r="N118" i="1" s="1"/>
  <c r="K190" i="1"/>
  <c r="K247" i="1"/>
  <c r="J175" i="1"/>
  <c r="L175" i="1" s="1"/>
  <c r="J294" i="1"/>
  <c r="L294" i="1" s="1"/>
  <c r="J131" i="1"/>
  <c r="L131" i="1" s="1"/>
  <c r="K174" i="1"/>
  <c r="J145" i="1"/>
  <c r="L145" i="1" s="1"/>
  <c r="J129" i="1"/>
  <c r="L129" i="1" s="1"/>
  <c r="K169" i="1"/>
  <c r="J273" i="1"/>
  <c r="L273" i="1" s="1"/>
  <c r="K198" i="1"/>
  <c r="K140" i="1"/>
  <c r="J227" i="1"/>
  <c r="L227" i="1" s="1"/>
  <c r="K264" i="1"/>
  <c r="K162" i="1"/>
  <c r="K125" i="1"/>
  <c r="J297" i="1"/>
  <c r="L297" i="1" s="1"/>
  <c r="K196" i="1"/>
  <c r="J287" i="1"/>
  <c r="L287" i="1" s="1"/>
  <c r="K166" i="1"/>
  <c r="J198" i="1"/>
  <c r="L198" i="1" s="1"/>
  <c r="J209" i="1"/>
  <c r="L209" i="1" s="1"/>
  <c r="K141" i="1"/>
  <c r="K205" i="1"/>
  <c r="K102" i="1"/>
  <c r="J236" i="1"/>
  <c r="L236" i="1" s="1"/>
  <c r="J221" i="1"/>
  <c r="L221" i="1" s="1"/>
  <c r="K144" i="1"/>
  <c r="K285" i="1"/>
  <c r="K103" i="1"/>
  <c r="K261" i="1"/>
  <c r="J269" i="1"/>
  <c r="L269" i="1" s="1"/>
  <c r="K237" i="1"/>
  <c r="J103" i="1"/>
  <c r="L103" i="1" s="1"/>
  <c r="O103" i="1" s="1"/>
  <c r="M103" i="1" s="1"/>
  <c r="N103" i="1" s="1"/>
  <c r="K136" i="1"/>
  <c r="J102" i="1"/>
  <c r="L102" i="1" s="1"/>
  <c r="O102" i="1" s="1"/>
  <c r="M102" i="1" s="1"/>
  <c r="K105" i="1"/>
  <c r="J112" i="1"/>
  <c r="L112" i="1" s="1"/>
  <c r="O112" i="1" s="1"/>
  <c r="M112" i="1" s="1"/>
  <c r="N112" i="1" s="1"/>
  <c r="J261" i="1"/>
  <c r="L261" i="1" s="1"/>
  <c r="K101" i="1"/>
  <c r="K148" i="1"/>
  <c r="L115" i="1" l="1"/>
  <c r="O115" i="1" s="1"/>
  <c r="M115" i="1" s="1"/>
  <c r="N115" i="1" s="1"/>
  <c r="N102" i="1"/>
  <c r="M128" i="1" l="1"/>
  <c r="N128" i="1" s="1"/>
  <c r="K65" i="3"/>
  <c r="L78" i="3"/>
  <c r="L65" i="3"/>
  <c r="S32" i="1" l="1"/>
  <c r="L67" i="3"/>
  <c r="R33" i="1"/>
  <c r="S22" i="1"/>
  <c r="R26" i="1"/>
  <c r="L71" i="3"/>
  <c r="K76" i="3"/>
  <c r="S27" i="1"/>
  <c r="S21" i="1"/>
  <c r="R32" i="1"/>
  <c r="L76" i="3"/>
  <c r="L72" i="3"/>
  <c r="K82" i="3"/>
  <c r="S28" i="1"/>
  <c r="S26" i="1"/>
  <c r="S30" i="1"/>
  <c r="L80" i="3"/>
  <c r="K80" i="3"/>
  <c r="K77" i="3"/>
  <c r="L69" i="3"/>
  <c r="R30" i="1"/>
  <c r="K68" i="3"/>
  <c r="L73" i="3"/>
  <c r="S29" i="1"/>
  <c r="R28" i="1"/>
  <c r="L68" i="3"/>
  <c r="K69" i="3"/>
  <c r="L70" i="3"/>
  <c r="L79" i="3"/>
  <c r="K79" i="3"/>
  <c r="K67" i="3"/>
  <c r="L74" i="3"/>
  <c r="S20" i="1"/>
  <c r="R21" i="1"/>
  <c r="K78" i="3"/>
  <c r="R20" i="1"/>
  <c r="K72" i="3"/>
  <c r="K66" i="3"/>
  <c r="K75" i="3"/>
  <c r="L66" i="3"/>
  <c r="R23" i="1"/>
  <c r="L75" i="3"/>
  <c r="K74" i="3"/>
  <c r="K70" i="3"/>
  <c r="R29" i="1"/>
  <c r="R31" i="1"/>
  <c r="R22" i="1"/>
  <c r="L82" i="3"/>
  <c r="R24" i="1"/>
  <c r="R35" i="1"/>
  <c r="S31" i="1"/>
  <c r="S23" i="1"/>
  <c r="R25" i="1"/>
  <c r="R34" i="1"/>
  <c r="K71" i="3"/>
  <c r="L77" i="3"/>
  <c r="K73" i="3"/>
  <c r="R27" i="1"/>
</calcChain>
</file>

<file path=xl/sharedStrings.xml><?xml version="1.0" encoding="utf-8"?>
<sst xmlns="http://schemas.openxmlformats.org/spreadsheetml/2006/main" count="616" uniqueCount="387">
  <si>
    <t>Hampshire Schools U12/13/14 Schools Cross Country Championships</t>
  </si>
  <si>
    <t>To Score</t>
  </si>
  <si>
    <t xml:space="preserve"> to Score</t>
  </si>
  <si>
    <t>Down Grange</t>
  </si>
  <si>
    <t>3rd March 2026</t>
  </si>
  <si>
    <t>U12 Boys</t>
  </si>
  <si>
    <t>Pos</t>
  </si>
  <si>
    <t>No</t>
  </si>
  <si>
    <t>Name</t>
  </si>
  <si>
    <t>Year</t>
  </si>
  <si>
    <t>Area</t>
  </si>
  <si>
    <t>Time</t>
  </si>
  <si>
    <t>Finisher</t>
  </si>
  <si>
    <t>Team Score</t>
  </si>
  <si>
    <t>A</t>
  </si>
  <si>
    <t>Team pos</t>
  </si>
  <si>
    <t>Tm</t>
  </si>
  <si>
    <t>Scores</t>
  </si>
  <si>
    <t>Team Result</t>
  </si>
  <si>
    <t>First Name</t>
  </si>
  <si>
    <t>Surname</t>
  </si>
  <si>
    <t>DOB</t>
  </si>
  <si>
    <t>School</t>
  </si>
  <si>
    <t>D.O.B</t>
  </si>
  <si>
    <t>Purcell</t>
  </si>
  <si>
    <t>Eoin</t>
  </si>
  <si>
    <t>Liss Junior</t>
  </si>
  <si>
    <t>East Hants</t>
  </si>
  <si>
    <t>Lisle</t>
  </si>
  <si>
    <t>Luca</t>
  </si>
  <si>
    <t>Four Marks</t>
  </si>
  <si>
    <t>Mackrell</t>
  </si>
  <si>
    <t>Elijah</t>
  </si>
  <si>
    <t>Ropley</t>
  </si>
  <si>
    <t>Hewitson</t>
  </si>
  <si>
    <t>Max</t>
  </si>
  <si>
    <t>Trench</t>
  </si>
  <si>
    <t>Ollie</t>
  </si>
  <si>
    <t>Sharp</t>
  </si>
  <si>
    <t>Ted</t>
  </si>
  <si>
    <t>Sheet Primary</t>
  </si>
  <si>
    <t>Smith</t>
  </si>
  <si>
    <t>Oscar</t>
  </si>
  <si>
    <t>Langrish</t>
  </si>
  <si>
    <t>Jamie</t>
  </si>
  <si>
    <t>Ott</t>
  </si>
  <si>
    <t>William</t>
  </si>
  <si>
    <t>Sun Hill Junior</t>
  </si>
  <si>
    <t>Duncan</t>
  </si>
  <si>
    <t>Caleb</t>
  </si>
  <si>
    <t>Cheriton</t>
  </si>
  <si>
    <t>Venner</t>
  </si>
  <si>
    <t>Harry</t>
  </si>
  <si>
    <t>Preston Candover</t>
  </si>
  <si>
    <t>Ellis</t>
  </si>
  <si>
    <t>James</t>
  </si>
  <si>
    <t>Froxfield</t>
  </si>
  <si>
    <t>Kopitsas</t>
  </si>
  <si>
    <t>Orpheas</t>
  </si>
  <si>
    <t>Whiteley</t>
  </si>
  <si>
    <t>Fareham</t>
  </si>
  <si>
    <t>Boden</t>
  </si>
  <si>
    <t>Aiden</t>
  </si>
  <si>
    <t>Hugo</t>
  </si>
  <si>
    <t>Hook with Warsash</t>
  </si>
  <si>
    <t>Jake</t>
  </si>
  <si>
    <t>Walter</t>
  </si>
  <si>
    <t>Boundary Oak</t>
  </si>
  <si>
    <t xml:space="preserve">Boundary Oak </t>
  </si>
  <si>
    <t>Tarr</t>
  </si>
  <si>
    <t>Felix</t>
  </si>
  <si>
    <t xml:space="preserve">Sarisbury </t>
  </si>
  <si>
    <t>Whitehouse</t>
  </si>
  <si>
    <t>Noah</t>
  </si>
  <si>
    <t>Fairbairn</t>
  </si>
  <si>
    <t>Albie</t>
  </si>
  <si>
    <t>West Hill Park</t>
  </si>
  <si>
    <t>Walden</t>
  </si>
  <si>
    <t>Elliot</t>
  </si>
  <si>
    <t>Sandhu</t>
  </si>
  <si>
    <t>Jio</t>
  </si>
  <si>
    <t>Lewis</t>
  </si>
  <si>
    <t>Levi</t>
  </si>
  <si>
    <t>Twyford St Marys</t>
  </si>
  <si>
    <t>North Eastleigh and Winchester</t>
  </si>
  <si>
    <t>Instone</t>
  </si>
  <si>
    <t>Daniel</t>
  </si>
  <si>
    <t>John Keble</t>
  </si>
  <si>
    <t>Brown</t>
  </si>
  <si>
    <t>Rory</t>
  </si>
  <si>
    <t>Knightwood</t>
  </si>
  <si>
    <t>Plumb</t>
  </si>
  <si>
    <t>Theo</t>
  </si>
  <si>
    <t>Merdon</t>
  </si>
  <si>
    <t xml:space="preserve">Rogers </t>
  </si>
  <si>
    <t>Lincoln</t>
  </si>
  <si>
    <t>Scantabout</t>
  </si>
  <si>
    <t>Maliszewski</t>
  </si>
  <si>
    <t>Edward</t>
  </si>
  <si>
    <t>St Swithun Wells</t>
  </si>
  <si>
    <t>Garfitt</t>
  </si>
  <si>
    <t>Remy</t>
  </si>
  <si>
    <t>Westgate</t>
  </si>
  <si>
    <t>Foden</t>
  </si>
  <si>
    <t>Sebastian</t>
  </si>
  <si>
    <t>Young</t>
  </si>
  <si>
    <t>Jenson</t>
  </si>
  <si>
    <t>Otterbourne</t>
  </si>
  <si>
    <t>Lord</t>
  </si>
  <si>
    <t>Seb</t>
  </si>
  <si>
    <t>Dibben</t>
  </si>
  <si>
    <t xml:space="preserve">Lloyd </t>
  </si>
  <si>
    <t>Robert</t>
  </si>
  <si>
    <t>Gietek</t>
  </si>
  <si>
    <t>Harvey</t>
  </si>
  <si>
    <t>Springhill</t>
  </si>
  <si>
    <t>Southanmpton</t>
  </si>
  <si>
    <t>Saunders</t>
  </si>
  <si>
    <t>Kai</t>
  </si>
  <si>
    <t>Ludlow Junior</t>
  </si>
  <si>
    <t>Touzell</t>
  </si>
  <si>
    <t>Maro</t>
  </si>
  <si>
    <t>Mariner</t>
  </si>
  <si>
    <t>Eddie</t>
  </si>
  <si>
    <t>Campastori</t>
  </si>
  <si>
    <t>Giacomo</t>
  </si>
  <si>
    <t>Bitterne Park</t>
  </si>
  <si>
    <t>O'Connor Crudge</t>
  </si>
  <si>
    <t xml:space="preserve">Dami </t>
  </si>
  <si>
    <t>Ola</t>
  </si>
  <si>
    <t>Javion</t>
  </si>
  <si>
    <t>Townhill Junior</t>
  </si>
  <si>
    <t>Jesaiah</t>
  </si>
  <si>
    <t>Okeowo</t>
  </si>
  <si>
    <t>Milan</t>
  </si>
  <si>
    <t>Cotton</t>
  </si>
  <si>
    <t>Albert</t>
  </si>
  <si>
    <t>Acres</t>
  </si>
  <si>
    <t>Will</t>
  </si>
  <si>
    <t>Taylor</t>
  </si>
  <si>
    <t>Peter</t>
  </si>
  <si>
    <t>Brett</t>
  </si>
  <si>
    <t>Jax</t>
  </si>
  <si>
    <t>Carisbrooke</t>
  </si>
  <si>
    <t>IOW</t>
  </si>
  <si>
    <t>Alexander</t>
  </si>
  <si>
    <t>Kobi</t>
  </si>
  <si>
    <t>Wilfred</t>
  </si>
  <si>
    <t>Boswell</t>
  </si>
  <si>
    <t>Otto</t>
  </si>
  <si>
    <t>Ryde School</t>
  </si>
  <si>
    <t>Newton</t>
  </si>
  <si>
    <t xml:space="preserve">Ed </t>
  </si>
  <si>
    <t>Bond</t>
  </si>
  <si>
    <t>Matthew</t>
  </si>
  <si>
    <t xml:space="preserve">Hayles </t>
  </si>
  <si>
    <t>Rocco</t>
  </si>
  <si>
    <t>Newchurch</t>
  </si>
  <si>
    <t>Davis</t>
  </si>
  <si>
    <t>Stanley</t>
  </si>
  <si>
    <t>John</t>
  </si>
  <si>
    <t>Isaac</t>
  </si>
  <si>
    <t>Gurnard</t>
  </si>
  <si>
    <t>Stevens</t>
  </si>
  <si>
    <t>Toby</t>
  </si>
  <si>
    <t>Packham</t>
  </si>
  <si>
    <t>Rafe</t>
  </si>
  <si>
    <t>Blamire</t>
  </si>
  <si>
    <t>Oliphant</t>
  </si>
  <si>
    <t xml:space="preserve">Louis </t>
  </si>
  <si>
    <t>Wellesley</t>
  </si>
  <si>
    <t xml:space="preserve">Basingstoke </t>
  </si>
  <si>
    <t>Watkeys</t>
  </si>
  <si>
    <t>St Mark’s</t>
  </si>
  <si>
    <t>Cowley</t>
  </si>
  <si>
    <t>Ed</t>
  </si>
  <si>
    <t>Bishopswood</t>
  </si>
  <si>
    <t>Garfield</t>
  </si>
  <si>
    <t>Hugh</t>
  </si>
  <si>
    <t>Sherfield</t>
  </si>
  <si>
    <t>Burke</t>
  </si>
  <si>
    <t>Louis</t>
  </si>
  <si>
    <t>Rankine</t>
  </si>
  <si>
    <t>Luke</t>
  </si>
  <si>
    <t>St John’s</t>
  </si>
  <si>
    <t>Hatch Warren</t>
  </si>
  <si>
    <t>Knight</t>
  </si>
  <si>
    <t xml:space="preserve">Elliot </t>
  </si>
  <si>
    <t>Cowd</t>
  </si>
  <si>
    <t>Josh</t>
  </si>
  <si>
    <t>Currie</t>
  </si>
  <si>
    <t>Freddie</t>
  </si>
  <si>
    <t>St Mary’s</t>
  </si>
  <si>
    <t>Pattison</t>
  </si>
  <si>
    <t xml:space="preserve">Finley </t>
  </si>
  <si>
    <t>Bowditch</t>
  </si>
  <si>
    <t>Benji</t>
  </si>
  <si>
    <t>St Bede’s</t>
  </si>
  <si>
    <t>Thompson</t>
  </si>
  <si>
    <t>Jago</t>
  </si>
  <si>
    <t>Clatford Primary</t>
  </si>
  <si>
    <t>Mountbattebn - Andover</t>
  </si>
  <si>
    <t>Dickerson</t>
  </si>
  <si>
    <t>Portway Juniors</t>
  </si>
  <si>
    <t>Greszta</t>
  </si>
  <si>
    <t>Aleksander</t>
  </si>
  <si>
    <t>St Johns the Baptist</t>
  </si>
  <si>
    <t>Kotelnik</t>
  </si>
  <si>
    <t>Leo</t>
  </si>
  <si>
    <t>Appleshaw Primary</t>
  </si>
  <si>
    <t>Izzo</t>
  </si>
  <si>
    <t>Nico</t>
  </si>
  <si>
    <t>Grateley Primary</t>
  </si>
  <si>
    <t xml:space="preserve">Newth </t>
  </si>
  <si>
    <t>Archie</t>
  </si>
  <si>
    <t>McKay Martin</t>
  </si>
  <si>
    <t>Logan</t>
  </si>
  <si>
    <t>Vigo Primary</t>
  </si>
  <si>
    <t>Savage</t>
  </si>
  <si>
    <t>Pilgrim’s Cross Primary</t>
  </si>
  <si>
    <t>Whittaker</t>
  </si>
  <si>
    <t>Jacob</t>
  </si>
  <si>
    <t>Kos-Lopez</t>
  </si>
  <si>
    <t>Eric</t>
  </si>
  <si>
    <t>Anton Juniors</t>
  </si>
  <si>
    <t>Tasker</t>
  </si>
  <si>
    <t>Gyomeri</t>
  </si>
  <si>
    <t>David</t>
  </si>
  <si>
    <t>Painter</t>
  </si>
  <si>
    <t>Halterworth Primary</t>
  </si>
  <si>
    <t>Mountbatten - Romsey</t>
  </si>
  <si>
    <t>Seeds</t>
  </si>
  <si>
    <t>Teddy</t>
  </si>
  <si>
    <t>North Baddesley Juniors</t>
  </si>
  <si>
    <t>Branford</t>
  </si>
  <si>
    <t>Romsey Primary</t>
  </si>
  <si>
    <t>O’Neill</t>
  </si>
  <si>
    <t>Cormac</t>
  </si>
  <si>
    <t>Ivor</t>
  </si>
  <si>
    <t>Awbridge</t>
  </si>
  <si>
    <t>F</t>
  </si>
  <si>
    <t>Alfie</t>
  </si>
  <si>
    <t>Cupernham</t>
  </si>
  <si>
    <t>G</t>
  </si>
  <si>
    <t>Sunder</t>
  </si>
  <si>
    <t>Aarun</t>
  </si>
  <si>
    <t>Banner</t>
  </si>
  <si>
    <t>Charlie</t>
  </si>
  <si>
    <t>Coulthard</t>
  </si>
  <si>
    <t>Rownhams</t>
  </si>
  <si>
    <t>Murray</t>
  </si>
  <si>
    <t xml:space="preserve">Jack </t>
  </si>
  <si>
    <t>Heatherside Juniors</t>
  </si>
  <si>
    <t xml:space="preserve">North East Hants </t>
  </si>
  <si>
    <t>Powell</t>
  </si>
  <si>
    <t xml:space="preserve">Toby </t>
  </si>
  <si>
    <t>Hook Juniors</t>
  </si>
  <si>
    <t>Bean</t>
  </si>
  <si>
    <t xml:space="preserve">Aussie </t>
  </si>
  <si>
    <t>Velmead</t>
  </si>
  <si>
    <t>Oakland</t>
  </si>
  <si>
    <t xml:space="preserve">Calum </t>
  </si>
  <si>
    <t>Church Crookham Juniors</t>
  </si>
  <si>
    <t>Jackson</t>
  </si>
  <si>
    <t xml:space="preserve">Lewis </t>
  </si>
  <si>
    <t>South Farnborough Juniors</t>
  </si>
  <si>
    <t>Kempson</t>
  </si>
  <si>
    <t xml:space="preserve">Max </t>
  </si>
  <si>
    <t>Greenfields</t>
  </si>
  <si>
    <t>Rodwell</t>
  </si>
  <si>
    <t xml:space="preserve">Henry </t>
  </si>
  <si>
    <t>Flanders</t>
  </si>
  <si>
    <t xml:space="preserve">Ralph </t>
  </si>
  <si>
    <t>Macko</t>
  </si>
  <si>
    <t xml:space="preserve">Noah </t>
  </si>
  <si>
    <t>Edwards</t>
  </si>
  <si>
    <t xml:space="preserve">Josh </t>
  </si>
  <si>
    <t>Campbell</t>
  </si>
  <si>
    <t xml:space="preserve">Flynn </t>
  </si>
  <si>
    <t>Roberts</t>
  </si>
  <si>
    <t xml:space="preserve">Alfie </t>
  </si>
  <si>
    <t>Clark</t>
  </si>
  <si>
    <t>Ryan</t>
  </si>
  <si>
    <t>PGS</t>
  </si>
  <si>
    <t>Portsmouth</t>
  </si>
  <si>
    <t>Parnell</t>
  </si>
  <si>
    <t>Smales</t>
  </si>
  <si>
    <t>Lindsay</t>
  </si>
  <si>
    <t>Oakley</t>
  </si>
  <si>
    <t>Guy</t>
  </si>
  <si>
    <t>Henry</t>
  </si>
  <si>
    <t>Rowlands</t>
  </si>
  <si>
    <t>Baxter</t>
  </si>
  <si>
    <t>Bishops Waltham</t>
  </si>
  <si>
    <t>South East and Winchester</t>
  </si>
  <si>
    <t>Patrick</t>
  </si>
  <si>
    <t xml:space="preserve">Botley </t>
  </si>
  <si>
    <t>Elliott</t>
  </si>
  <si>
    <t>Fair Oak</t>
  </si>
  <si>
    <t>Leon</t>
  </si>
  <si>
    <t>Berrywood</t>
  </si>
  <si>
    <t>Bran</t>
  </si>
  <si>
    <t>Boorley Park</t>
  </si>
  <si>
    <t>Alex</t>
  </si>
  <si>
    <t>Botley</t>
  </si>
  <si>
    <t>Dudley</t>
  </si>
  <si>
    <t>Lucas</t>
  </si>
  <si>
    <t>Saint James</t>
  </si>
  <si>
    <t xml:space="preserve">Joey </t>
  </si>
  <si>
    <t>Swanmore</t>
  </si>
  <si>
    <t>Jack</t>
  </si>
  <si>
    <t>Hamble</t>
  </si>
  <si>
    <t>St John the Baptist</t>
  </si>
  <si>
    <t>ID</t>
  </si>
  <si>
    <t>Davies-Pratt</t>
  </si>
  <si>
    <t>Garret</t>
  </si>
  <si>
    <t>New Forest</t>
  </si>
  <si>
    <t>Dixon</t>
  </si>
  <si>
    <t>Saribiyik</t>
  </si>
  <si>
    <t>Kaan</t>
  </si>
  <si>
    <t>Hyde</t>
  </si>
  <si>
    <t>Oliver</t>
  </si>
  <si>
    <t>Mortimer</t>
  </si>
  <si>
    <t>Finley</t>
  </si>
  <si>
    <t>Cody</t>
  </si>
  <si>
    <t>Guillon</t>
  </si>
  <si>
    <t>Milo</t>
  </si>
  <si>
    <t>Piggott</t>
  </si>
  <si>
    <t>Digby</t>
  </si>
  <si>
    <t>Vingoe</t>
  </si>
  <si>
    <t>Langley</t>
  </si>
  <si>
    <t>Spencer</t>
  </si>
  <si>
    <t>Bubb</t>
  </si>
  <si>
    <t>Billy</t>
  </si>
  <si>
    <t>Grasham</t>
  </si>
  <si>
    <t>Austin</t>
  </si>
  <si>
    <t>Foxhills</t>
  </si>
  <si>
    <t>Orchard</t>
  </si>
  <si>
    <t>Marchwood</t>
  </si>
  <si>
    <t>Bartley</t>
  </si>
  <si>
    <t>Poulner</t>
  </si>
  <si>
    <t>Ringwood</t>
  </si>
  <si>
    <t>Hordle</t>
  </si>
  <si>
    <t>Walhampton</t>
  </si>
  <si>
    <t>Lymington</t>
  </si>
  <si>
    <t>North Eastleigh &amp; Winchester</t>
  </si>
  <si>
    <t>North East Hants</t>
  </si>
  <si>
    <t>South East Winchester</t>
  </si>
  <si>
    <t>Andover</t>
  </si>
  <si>
    <t>Romsey</t>
  </si>
  <si>
    <t>Southampton</t>
  </si>
  <si>
    <t>North East Hants 'B'</t>
  </si>
  <si>
    <t>Southampton 'B'</t>
  </si>
  <si>
    <t>Basingstoke</t>
  </si>
  <si>
    <t>7</t>
  </si>
  <si>
    <t>03</t>
  </si>
  <si>
    <t>04</t>
  </si>
  <si>
    <t>14</t>
  </si>
  <si>
    <t>19</t>
  </si>
  <si>
    <t>24</t>
  </si>
  <si>
    <t>29</t>
  </si>
  <si>
    <t>30</t>
  </si>
  <si>
    <t>35</t>
  </si>
  <si>
    <t>36</t>
  </si>
  <si>
    <t>37</t>
  </si>
  <si>
    <t>39</t>
  </si>
  <si>
    <t>42</t>
  </si>
  <si>
    <t>43</t>
  </si>
  <si>
    <t>44</t>
  </si>
  <si>
    <t>47</t>
  </si>
  <si>
    <t>51</t>
  </si>
  <si>
    <t>57</t>
  </si>
  <si>
    <t>8</t>
  </si>
  <si>
    <t>01</t>
  </si>
  <si>
    <t>09</t>
  </si>
  <si>
    <t>15</t>
  </si>
  <si>
    <t>34</t>
  </si>
  <si>
    <t>Leathland</t>
  </si>
  <si>
    <t>Woodfire</t>
  </si>
  <si>
    <t>Chester</t>
  </si>
  <si>
    <t>Christie</t>
  </si>
  <si>
    <t>Granger</t>
  </si>
  <si>
    <t>Harper</t>
  </si>
  <si>
    <t>Boothroyd</t>
  </si>
  <si>
    <t>Mackay</t>
  </si>
  <si>
    <t>Fenner</t>
  </si>
  <si>
    <t>Gilmore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</si>
</sst>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mmmm\ d\,\ yyyy"/>
  </numFmts>
  <fonts count="21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sz val="12"/>
      <name val="Times New Roman"/>
      <family val="1"/>
    </font>
    <font>
      <b/>
      <u/>
      <sz val="14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color rgb="FF000000"/>
      <name val="Arial"/>
      <family val="2"/>
    </font>
    <font>
      <sz val="12"/>
      <color rgb="FF00B05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49" fontId="1" fillId="0" borderId="0" xfId="0" applyNumberFormat="1" applyFont="1"/>
    <xf numFmtId="0" fontId="2" fillId="0" borderId="0" xfId="0" applyFont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  <protection locked="0"/>
    </xf>
    <xf numFmtId="1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0" fillId="0" borderId="0" xfId="0" applyNumberFormat="1" applyAlignment="1">
      <alignment horizontal="right"/>
    </xf>
    <xf numFmtId="164" fontId="0" fillId="0" borderId="0" xfId="0" applyNumberFormat="1"/>
    <xf numFmtId="0" fontId="6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3" fillId="0" borderId="2" xfId="0" applyFont="1" applyBorder="1" applyAlignment="1">
      <alignment shrinkToFit="1"/>
    </xf>
    <xf numFmtId="0" fontId="1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 shrinkToFit="1"/>
    </xf>
    <xf numFmtId="0" fontId="11" fillId="0" borderId="2" xfId="0" applyFont="1" applyBorder="1" applyAlignment="1">
      <alignment shrinkToFit="1"/>
    </xf>
    <xf numFmtId="0" fontId="11" fillId="0" borderId="2" xfId="0" applyFont="1" applyBorder="1"/>
    <xf numFmtId="0" fontId="12" fillId="3" borderId="2" xfId="0" applyFont="1" applyFill="1" applyBorder="1" applyProtection="1">
      <protection locked="0"/>
    </xf>
    <xf numFmtId="0" fontId="12" fillId="3" borderId="2" xfId="0" applyFont="1" applyFill="1" applyBorder="1" applyAlignment="1">
      <alignment horizontal="center"/>
    </xf>
    <xf numFmtId="0" fontId="13" fillId="0" borderId="2" xfId="0" applyFont="1" applyBorder="1"/>
    <xf numFmtId="0" fontId="12" fillId="0" borderId="2" xfId="0" applyFont="1" applyBorder="1" applyAlignment="1">
      <alignment vertical="top" wrapText="1"/>
    </xf>
    <xf numFmtId="15" fontId="13" fillId="0" borderId="2" xfId="0" applyNumberFormat="1" applyFont="1" applyBorder="1"/>
    <xf numFmtId="14" fontId="13" fillId="0" borderId="2" xfId="0" applyNumberFormat="1" applyFont="1" applyBorder="1"/>
    <xf numFmtId="0" fontId="6" fillId="0" borderId="2" xfId="0" applyFont="1" applyBorder="1" applyAlignment="1">
      <alignment vertical="top" wrapText="1"/>
    </xf>
    <xf numFmtId="14" fontId="6" fillId="0" borderId="2" xfId="0" applyNumberFormat="1" applyFont="1" applyBorder="1" applyAlignment="1">
      <alignment vertical="top" wrapText="1"/>
    </xf>
    <xf numFmtId="49" fontId="12" fillId="0" borderId="2" xfId="0" applyNumberFormat="1" applyFont="1" applyBorder="1" applyAlignment="1">
      <alignment horizontal="right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/>
    <xf numFmtId="0" fontId="14" fillId="0" borderId="2" xfId="0" applyFont="1" applyBorder="1"/>
    <xf numFmtId="0" fontId="6" fillId="0" borderId="2" xfId="0" applyFont="1" applyBorder="1" applyAlignment="1">
      <alignment wrapText="1"/>
    </xf>
    <xf numFmtId="14" fontId="6" fillId="0" borderId="2" xfId="0" applyNumberFormat="1" applyFont="1" applyBorder="1" applyAlignment="1">
      <alignment wrapText="1"/>
    </xf>
    <xf numFmtId="0" fontId="13" fillId="3" borderId="2" xfId="0" applyFont="1" applyFill="1" applyBorder="1" applyProtection="1">
      <protection locked="0"/>
    </xf>
    <xf numFmtId="0" fontId="12" fillId="0" borderId="2" xfId="0" applyFont="1" applyBorder="1" applyAlignment="1">
      <alignment horizontal="center"/>
    </xf>
    <xf numFmtId="0" fontId="13" fillId="3" borderId="2" xfId="0" applyFont="1" applyFill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3" borderId="2" xfId="0" applyFont="1" applyFill="1" applyBorder="1" applyAlignment="1" applyProtection="1">
      <alignment horizontal="left" shrinkToFit="1"/>
      <protection locked="0"/>
    </xf>
    <xf numFmtId="0" fontId="13" fillId="3" borderId="2" xfId="0" applyFont="1" applyFill="1" applyBorder="1" applyAlignment="1" applyProtection="1">
      <alignment shrinkToFit="1"/>
      <protection locked="0"/>
    </xf>
    <xf numFmtId="14" fontId="13" fillId="3" borderId="2" xfId="0" applyNumberFormat="1" applyFont="1" applyFill="1" applyBorder="1" applyAlignment="1" applyProtection="1">
      <alignment shrinkToFit="1"/>
      <protection locked="0"/>
    </xf>
    <xf numFmtId="14" fontId="6" fillId="0" borderId="2" xfId="0" applyNumberFormat="1" applyFont="1" applyBorder="1"/>
    <xf numFmtId="0" fontId="13" fillId="0" borderId="2" xfId="0" applyFont="1" applyBorder="1" applyAlignment="1">
      <alignment horizontal="left" shrinkToFit="1"/>
    </xf>
    <xf numFmtId="0" fontId="9" fillId="0" borderId="3" xfId="0" applyFont="1" applyBorder="1" applyAlignment="1">
      <alignment vertical="center" wrapText="1"/>
    </xf>
    <xf numFmtId="14" fontId="9" fillId="0" borderId="3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14" fontId="17" fillId="0" borderId="3" xfId="0" applyNumberFormat="1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14" fontId="17" fillId="0" borderId="4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4" fontId="18" fillId="0" borderId="3" xfId="0" applyNumberFormat="1" applyFont="1" applyBorder="1" applyAlignment="1">
      <alignment vertical="center" wrapText="1"/>
    </xf>
    <xf numFmtId="14" fontId="16" fillId="0" borderId="7" xfId="0" applyNumberFormat="1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4" fontId="6" fillId="0" borderId="4" xfId="0" applyNumberFormat="1" applyFont="1" applyBorder="1" applyAlignment="1">
      <alignment vertical="center" wrapText="1"/>
    </xf>
    <xf numFmtId="14" fontId="6" fillId="0" borderId="3" xfId="0" applyNumberFormat="1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9" fontId="1" fillId="0" borderId="0" xfId="0" applyNumberFormat="1" applyFont="1" applyAlignment="1">
      <alignment horizontal="center"/>
    </xf>
    <xf numFmtId="15" fontId="4" fillId="0" borderId="0" xfId="0" applyNumberFormat="1" applyFont="1" applyAlignment="1" applyProtection="1">
      <alignment horizontal="center"/>
      <protection locked="0"/>
    </xf>
    <xf numFmtId="15" fontId="5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D1BB8-A4E8-419C-8F64-A8EC61B0C7CC}">
  <dimension ref="A1:T306"/>
  <sheetViews>
    <sheetView tabSelected="1" view="pageBreakPreview" topLeftCell="A71" zoomScaleNormal="100" zoomScaleSheetLayoutView="100" workbookViewId="0">
      <selection activeCell="C87" sqref="C87"/>
    </sheetView>
  </sheetViews>
  <sheetFormatPr defaultRowHeight="12.5" x14ac:dyDescent="0.25"/>
  <cols>
    <col min="1" max="1" width="6.81640625" style="1" customWidth="1"/>
    <col min="2" max="2" width="9.1796875" style="1" customWidth="1"/>
    <col min="3" max="3" width="22.54296875" customWidth="1"/>
    <col min="4" max="4" width="5.1796875" style="1" bestFit="1" customWidth="1"/>
    <col min="5" max="5" width="21.54296875" bestFit="1" customWidth="1"/>
    <col min="6" max="6" width="7.7265625" hidden="1" customWidth="1"/>
    <col min="7" max="7" width="7.54296875" style="7" customWidth="1"/>
    <col min="8" max="8" width="5.7265625" style="7" customWidth="1"/>
    <col min="9" max="9" width="6.26953125" hidden="1" customWidth="1"/>
    <col min="10" max="10" width="11.54296875" hidden="1" customWidth="1"/>
    <col min="11" max="11" width="11.81640625" hidden="1" customWidth="1"/>
    <col min="12" max="12" width="12.54296875" hidden="1" customWidth="1"/>
    <col min="13" max="13" width="22" hidden="1" customWidth="1"/>
    <col min="14" max="14" width="0.1796875" hidden="1" customWidth="1"/>
    <col min="15" max="15" width="9.1796875" style="11" hidden="1" customWidth="1"/>
    <col min="16" max="16" width="14" bestFit="1" customWidth="1"/>
    <col min="18" max="18" width="21.26953125" bestFit="1" customWidth="1"/>
    <col min="19" max="19" width="9.54296875" bestFit="1" customWidth="1"/>
  </cols>
  <sheetData>
    <row r="1" spans="1:20" ht="23" x14ac:dyDescent="0.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6">
        <v>4</v>
      </c>
      <c r="R1" s="4" t="s">
        <v>1</v>
      </c>
      <c r="S1" s="2"/>
      <c r="T1" s="3" t="s">
        <v>2</v>
      </c>
    </row>
    <row r="3" spans="1:20" ht="15.5" x14ac:dyDescent="0.35">
      <c r="B3" s="76" t="s">
        <v>3</v>
      </c>
      <c r="C3" s="77"/>
      <c r="E3" s="79" t="s">
        <v>4</v>
      </c>
      <c r="F3" s="80"/>
      <c r="G3" s="80"/>
      <c r="H3" s="80"/>
      <c r="R3" s="20" t="s">
        <v>5</v>
      </c>
    </row>
    <row r="5" spans="1:20" ht="15.5" x14ac:dyDescent="0.3">
      <c r="A5" s="18" t="s">
        <v>6</v>
      </c>
      <c r="B5" s="10" t="s">
        <v>7</v>
      </c>
      <c r="C5" s="10" t="s">
        <v>8</v>
      </c>
      <c r="D5" s="10" t="s">
        <v>9</v>
      </c>
      <c r="E5" s="10" t="s">
        <v>10</v>
      </c>
      <c r="F5" s="10"/>
      <c r="G5" s="78" t="s">
        <v>11</v>
      </c>
      <c r="H5" s="78"/>
      <c r="I5" t="s">
        <v>12</v>
      </c>
      <c r="K5" t="s">
        <v>13</v>
      </c>
      <c r="L5" t="s">
        <v>14</v>
      </c>
      <c r="M5" s="1" t="s">
        <v>15</v>
      </c>
      <c r="N5" s="1" t="s">
        <v>16</v>
      </c>
      <c r="O5" s="17" t="s">
        <v>17</v>
      </c>
      <c r="R5" s="16" t="s">
        <v>18</v>
      </c>
      <c r="S5" s="16"/>
    </row>
    <row r="6" spans="1:20" ht="15.75" customHeight="1" x14ac:dyDescent="0.25">
      <c r="A6" s="18">
        <v>1</v>
      </c>
      <c r="B6" s="24">
        <v>614</v>
      </c>
      <c r="C6" t="str">
        <f t="shared" ref="C6:C37" si="0">IF(ISNUMBER(B6)=TRUE,VLOOKUP(B6,Athletes,2,FALSE)&amp;", "&amp;VLOOKUP(B6,Athletes,3,FALSE),"")</f>
        <v xml:space="preserve">Oliphant, Louis </v>
      </c>
      <c r="D6" s="1">
        <f t="shared" ref="D6:D37" si="1">IF(ISNUMBER(B6)=TRUE,VLOOKUP(B6,Athletes,7,FALSE),"")</f>
        <v>6</v>
      </c>
      <c r="E6" s="1" t="str">
        <f t="shared" ref="E6:E37" si="2">IF(ISNUMBER(B6)=TRUE,VLOOKUP(B6,Athletes,6,FALSE),"")</f>
        <v xml:space="preserve">Basingstoke </v>
      </c>
      <c r="G6" s="25" t="s">
        <v>354</v>
      </c>
      <c r="H6" s="25" t="s">
        <v>355</v>
      </c>
      <c r="I6">
        <f>COUNTIF(E$6:E6,E6)</f>
        <v>1</v>
      </c>
      <c r="J6">
        <f>COUNTIF(F$6:F6,F6)</f>
        <v>0</v>
      </c>
      <c r="K6">
        <f>SUMIF(F$6:F6,F6,A$6:A6)</f>
        <v>0</v>
      </c>
      <c r="L6" t="str">
        <f>IF(J6=$Q$1,K6+A6*10^-6,"")</f>
        <v/>
      </c>
      <c r="M6" s="1" t="str">
        <f>IF(O6="","",RANK(O6,O$6:O$305,1))</f>
        <v/>
      </c>
      <c r="N6" s="1" t="str">
        <f>IF(M6="","",F6)</f>
        <v/>
      </c>
      <c r="O6" s="17" t="str">
        <f t="shared" ref="O6:O69" si="3">IF(ISNUMBER(B6)=TRUE,IF(SUM(L6:L6)&gt;0,SUM(L6:L6),""),"")</f>
        <v/>
      </c>
      <c r="P6" s="18" t="str">
        <f t="shared" ref="P6:P69" si="4">IF(B6&gt;0,IF(COUNTIF(NOS,B6)=1,"","Duplicate entry"),"")</f>
        <v/>
      </c>
      <c r="Q6">
        <v>1</v>
      </c>
      <c r="R6" t="s">
        <v>345</v>
      </c>
      <c r="S6" s="11">
        <v>125</v>
      </c>
    </row>
    <row r="7" spans="1:20" ht="16.5" customHeight="1" x14ac:dyDescent="0.25">
      <c r="A7" s="18">
        <v>2</v>
      </c>
      <c r="B7" s="24">
        <v>662</v>
      </c>
      <c r="C7" t="str">
        <f t="shared" si="0"/>
        <v>Leathland, Hugo</v>
      </c>
      <c r="D7" s="1">
        <f t="shared" si="1"/>
        <v>6</v>
      </c>
      <c r="E7" s="1" t="str">
        <f t="shared" si="2"/>
        <v>Fareham</v>
      </c>
      <c r="G7" s="25"/>
      <c r="H7" s="25" t="s">
        <v>356</v>
      </c>
      <c r="I7">
        <f>COUNTIF(E$6:E7,E7)</f>
        <v>1</v>
      </c>
      <c r="J7">
        <f>COUNTIF(F$6:F7,F7)</f>
        <v>0</v>
      </c>
      <c r="K7">
        <f>SUMIF(F$6:F7,F7,A$6:A7)</f>
        <v>0</v>
      </c>
      <c r="L7" t="str">
        <f t="shared" ref="L7:L70" si="5">IF(J7=$Q$1,K7+A7*10^-6,"")</f>
        <v/>
      </c>
      <c r="M7" s="1" t="str">
        <f t="shared" ref="M7:M70" si="6">IF(O7="","",RANK(O7,O$6:O$305,1))</f>
        <v/>
      </c>
      <c r="N7" s="1" t="str">
        <f t="shared" ref="N7:N70" si="7">IF(M7="","",F7)</f>
        <v/>
      </c>
      <c r="O7" s="17" t="str">
        <f t="shared" si="3"/>
        <v/>
      </c>
      <c r="P7" s="18" t="str">
        <f t="shared" si="4"/>
        <v/>
      </c>
      <c r="Q7">
        <v>2</v>
      </c>
      <c r="R7" t="s">
        <v>316</v>
      </c>
      <c r="S7" s="11">
        <v>131</v>
      </c>
    </row>
    <row r="8" spans="1:20" ht="15.5" x14ac:dyDescent="0.25">
      <c r="A8" s="18">
        <v>3</v>
      </c>
      <c r="B8" s="24">
        <v>711</v>
      </c>
      <c r="C8" t="str">
        <f t="shared" si="0"/>
        <v>Plumb, Theo</v>
      </c>
      <c r="D8" s="1">
        <f t="shared" si="1"/>
        <v>6</v>
      </c>
      <c r="E8" s="1" t="str">
        <f t="shared" si="2"/>
        <v>North Eastleigh and Winchester</v>
      </c>
      <c r="G8" s="25"/>
      <c r="H8" s="25" t="s">
        <v>357</v>
      </c>
      <c r="I8">
        <f>COUNTIF(E$6:E8,E8)</f>
        <v>1</v>
      </c>
      <c r="J8">
        <f>COUNTIF(F$6:F8,F8)</f>
        <v>0</v>
      </c>
      <c r="K8">
        <f>SUMIF(F$6:F8,F8,A$6:A8)</f>
        <v>0</v>
      </c>
      <c r="L8" t="str">
        <f t="shared" si="5"/>
        <v/>
      </c>
      <c r="M8" s="1" t="str">
        <f t="shared" si="6"/>
        <v/>
      </c>
      <c r="N8" s="1" t="str">
        <f t="shared" si="7"/>
        <v/>
      </c>
      <c r="O8" s="17" t="str">
        <f t="shared" si="3"/>
        <v/>
      </c>
      <c r="P8" s="18" t="str">
        <f t="shared" si="4"/>
        <v/>
      </c>
      <c r="Q8">
        <v>3</v>
      </c>
      <c r="R8" t="s">
        <v>346</v>
      </c>
      <c r="S8" s="11">
        <v>143</v>
      </c>
    </row>
    <row r="9" spans="1:20" ht="15.5" x14ac:dyDescent="0.25">
      <c r="A9" s="18">
        <v>4</v>
      </c>
      <c r="B9" s="24">
        <v>685</v>
      </c>
      <c r="C9" t="str">
        <f t="shared" si="0"/>
        <v xml:space="preserve">Powell, Toby </v>
      </c>
      <c r="D9" s="1">
        <f t="shared" si="1"/>
        <v>6</v>
      </c>
      <c r="E9" s="1" t="str">
        <f t="shared" si="2"/>
        <v xml:space="preserve">North East Hants </v>
      </c>
      <c r="G9" s="25"/>
      <c r="H9" s="25" t="s">
        <v>358</v>
      </c>
      <c r="I9">
        <f>COUNTIF(E$6:E9,E9)</f>
        <v>1</v>
      </c>
      <c r="J9">
        <f>COUNTIF(F$6:F9,F9)</f>
        <v>0</v>
      </c>
      <c r="K9">
        <f>SUMIF(F$6:F9,F9,A$6:A9)</f>
        <v>0</v>
      </c>
      <c r="L9" t="str">
        <f t="shared" si="5"/>
        <v/>
      </c>
      <c r="M9" s="1" t="str">
        <f t="shared" si="6"/>
        <v/>
      </c>
      <c r="N9" s="1" t="str">
        <f t="shared" si="7"/>
        <v/>
      </c>
      <c r="O9" s="17" t="str">
        <f t="shared" si="3"/>
        <v/>
      </c>
      <c r="P9" s="18" t="str">
        <f t="shared" si="4"/>
        <v/>
      </c>
      <c r="Q9">
        <v>4</v>
      </c>
      <c r="R9" t="s">
        <v>353</v>
      </c>
      <c r="S9" s="11">
        <v>146</v>
      </c>
    </row>
    <row r="10" spans="1:20" ht="15.5" x14ac:dyDescent="0.25">
      <c r="A10" s="18">
        <v>5</v>
      </c>
      <c r="B10" s="24">
        <v>779</v>
      </c>
      <c r="C10" t="str">
        <f t="shared" si="0"/>
        <v>Dixon, Louis</v>
      </c>
      <c r="D10" s="1">
        <f t="shared" si="1"/>
        <v>6</v>
      </c>
      <c r="E10" s="1" t="str">
        <f t="shared" si="2"/>
        <v>New Forest</v>
      </c>
      <c r="G10" s="25"/>
      <c r="H10" s="25" t="s">
        <v>359</v>
      </c>
      <c r="I10">
        <f>COUNTIF(E$6:E10,E10)</f>
        <v>1</v>
      </c>
      <c r="J10">
        <f>COUNTIF(F$6:F10,F10)</f>
        <v>0</v>
      </c>
      <c r="K10">
        <f>SUMIF(F$6:F10,F10,A$6:A10)</f>
        <v>0</v>
      </c>
      <c r="L10" t="str">
        <f t="shared" si="5"/>
        <v/>
      </c>
      <c r="M10" s="1" t="str">
        <f t="shared" si="6"/>
        <v/>
      </c>
      <c r="N10" s="1" t="str">
        <f t="shared" si="7"/>
        <v/>
      </c>
      <c r="O10" s="17" t="str">
        <f t="shared" si="3"/>
        <v/>
      </c>
      <c r="P10" s="18" t="str">
        <f t="shared" si="4"/>
        <v/>
      </c>
      <c r="Q10">
        <v>5</v>
      </c>
      <c r="R10" t="s">
        <v>60</v>
      </c>
      <c r="S10" s="11">
        <v>160</v>
      </c>
    </row>
    <row r="11" spans="1:20" ht="15.5" x14ac:dyDescent="0.25">
      <c r="A11" s="18">
        <v>6</v>
      </c>
      <c r="B11" s="24">
        <v>849</v>
      </c>
      <c r="C11" t="str">
        <f t="shared" si="0"/>
        <v>Hayles , Rocco</v>
      </c>
      <c r="D11" s="1">
        <f t="shared" si="1"/>
        <v>6</v>
      </c>
      <c r="E11" s="1" t="str">
        <f t="shared" si="2"/>
        <v>IOW</v>
      </c>
      <c r="G11" s="25"/>
      <c r="H11" s="25" t="s">
        <v>360</v>
      </c>
      <c r="I11">
        <f>COUNTIF(E$6:E11,E11)</f>
        <v>1</v>
      </c>
      <c r="J11">
        <f>COUNTIF(F$6:F11,F11)</f>
        <v>0</v>
      </c>
      <c r="K11">
        <f>SUMIF(F$6:F11,F11,A$6:A11)</f>
        <v>0</v>
      </c>
      <c r="L11" t="str">
        <f t="shared" si="5"/>
        <v/>
      </c>
      <c r="M11" s="1" t="str">
        <f t="shared" si="6"/>
        <v/>
      </c>
      <c r="N11" s="1" t="str">
        <f t="shared" si="7"/>
        <v/>
      </c>
      <c r="O11" s="17" t="str">
        <f t="shared" si="3"/>
        <v/>
      </c>
      <c r="P11" s="18" t="str">
        <f t="shared" si="4"/>
        <v/>
      </c>
      <c r="Q11">
        <v>6</v>
      </c>
      <c r="R11" t="s">
        <v>347</v>
      </c>
      <c r="S11" s="11">
        <v>174</v>
      </c>
    </row>
    <row r="12" spans="1:20" ht="15.5" x14ac:dyDescent="0.25">
      <c r="A12" s="18">
        <v>7</v>
      </c>
      <c r="B12" s="24">
        <v>756</v>
      </c>
      <c r="C12" t="str">
        <f t="shared" si="0"/>
        <v>Gietek, Harvey</v>
      </c>
      <c r="D12" s="1">
        <f t="shared" si="1"/>
        <v>6</v>
      </c>
      <c r="E12" s="1" t="str">
        <f t="shared" si="2"/>
        <v>Southanmpton</v>
      </c>
      <c r="G12" s="25"/>
      <c r="H12" s="25" t="s">
        <v>361</v>
      </c>
      <c r="I12">
        <f>COUNTIF(E$6:E12,E12)</f>
        <v>1</v>
      </c>
      <c r="J12">
        <f>COUNTIF(F$6:F12,F12)</f>
        <v>0</v>
      </c>
      <c r="K12">
        <f>SUMIF(F$6:F12,F12,A$6:A12)</f>
        <v>0</v>
      </c>
      <c r="L12" t="str">
        <f t="shared" si="5"/>
        <v/>
      </c>
      <c r="M12" s="1" t="str">
        <f t="shared" si="6"/>
        <v/>
      </c>
      <c r="N12" s="1" t="str">
        <f t="shared" si="7"/>
        <v/>
      </c>
      <c r="O12" s="17" t="str">
        <f t="shared" si="3"/>
        <v/>
      </c>
      <c r="P12" s="18" t="str">
        <f t="shared" si="4"/>
        <v/>
      </c>
      <c r="Q12">
        <v>7</v>
      </c>
      <c r="R12" t="s">
        <v>144</v>
      </c>
      <c r="S12" s="11">
        <v>261</v>
      </c>
    </row>
    <row r="13" spans="1:20" ht="15.5" x14ac:dyDescent="0.25">
      <c r="A13" s="18">
        <v>8</v>
      </c>
      <c r="B13" s="24">
        <v>780</v>
      </c>
      <c r="C13" t="str">
        <f t="shared" si="0"/>
        <v>Saribiyik, Kaan</v>
      </c>
      <c r="D13" s="1">
        <f t="shared" si="1"/>
        <v>6</v>
      </c>
      <c r="E13" s="1" t="str">
        <f t="shared" si="2"/>
        <v>New Forest</v>
      </c>
      <c r="G13" s="25"/>
      <c r="H13" s="25" t="s">
        <v>362</v>
      </c>
      <c r="I13">
        <f>COUNTIF(E$6:E13,E13)</f>
        <v>2</v>
      </c>
      <c r="J13">
        <f>COUNTIF(F$6:F13,F13)</f>
        <v>0</v>
      </c>
      <c r="K13">
        <f>SUMIF(F$6:F13,F13,A$6:A13)</f>
        <v>0</v>
      </c>
      <c r="L13" t="str">
        <f t="shared" si="5"/>
        <v/>
      </c>
      <c r="M13" s="1" t="str">
        <f t="shared" si="6"/>
        <v/>
      </c>
      <c r="N13" s="1" t="str">
        <f t="shared" si="7"/>
        <v/>
      </c>
      <c r="O13" s="17" t="str">
        <f t="shared" si="3"/>
        <v/>
      </c>
      <c r="P13" s="18" t="str">
        <f t="shared" si="4"/>
        <v/>
      </c>
      <c r="Q13">
        <v>8</v>
      </c>
      <c r="R13" t="s">
        <v>348</v>
      </c>
      <c r="S13" s="11">
        <v>312</v>
      </c>
    </row>
    <row r="14" spans="1:20" ht="15.5" x14ac:dyDescent="0.25">
      <c r="A14" s="18">
        <v>9</v>
      </c>
      <c r="B14" s="24">
        <v>713</v>
      </c>
      <c r="C14" t="str">
        <f t="shared" si="0"/>
        <v>Maliszewski, Edward</v>
      </c>
      <c r="D14" s="1">
        <f t="shared" si="1"/>
        <v>6</v>
      </c>
      <c r="E14" s="1" t="str">
        <f t="shared" si="2"/>
        <v>North Eastleigh and Winchester</v>
      </c>
      <c r="G14" s="25"/>
      <c r="H14" s="25" t="s">
        <v>363</v>
      </c>
      <c r="I14">
        <f>COUNTIF(E$6:E14,E14)</f>
        <v>2</v>
      </c>
      <c r="J14">
        <f>COUNTIF(F$6:F14,F14)</f>
        <v>0</v>
      </c>
      <c r="K14">
        <f>SUMIF(F$6:F14,F14,A$6:A14)</f>
        <v>0</v>
      </c>
      <c r="L14" t="str">
        <f t="shared" si="5"/>
        <v/>
      </c>
      <c r="M14" s="1" t="str">
        <f t="shared" si="6"/>
        <v/>
      </c>
      <c r="N14" s="1" t="str">
        <f t="shared" si="7"/>
        <v/>
      </c>
      <c r="O14" s="17" t="str">
        <f t="shared" si="3"/>
        <v/>
      </c>
      <c r="P14" s="18" t="str">
        <f t="shared" si="4"/>
        <v/>
      </c>
      <c r="Q14">
        <v>9</v>
      </c>
      <c r="R14" t="s">
        <v>349</v>
      </c>
      <c r="S14" s="11">
        <v>362</v>
      </c>
    </row>
    <row r="15" spans="1:20" ht="15.5" x14ac:dyDescent="0.25">
      <c r="A15" s="18">
        <v>10</v>
      </c>
      <c r="B15" s="24">
        <v>714</v>
      </c>
      <c r="C15" t="str">
        <f t="shared" si="0"/>
        <v>Garfitt, Remy</v>
      </c>
      <c r="D15" s="1">
        <f t="shared" si="1"/>
        <v>6</v>
      </c>
      <c r="E15" s="1" t="str">
        <f t="shared" si="2"/>
        <v>North Eastleigh and Winchester</v>
      </c>
      <c r="G15" s="25"/>
      <c r="H15" s="25" t="s">
        <v>364</v>
      </c>
      <c r="I15">
        <f>COUNTIF(E$6:E15,E15)</f>
        <v>3</v>
      </c>
      <c r="J15">
        <f>COUNTIF(F$6:F15,F15)</f>
        <v>0</v>
      </c>
      <c r="K15">
        <f>SUMIF(F$6:F15,F15,A$6:A15)</f>
        <v>0</v>
      </c>
      <c r="L15" t="str">
        <f t="shared" si="5"/>
        <v/>
      </c>
      <c r="M15" s="1" t="str">
        <f t="shared" si="6"/>
        <v/>
      </c>
      <c r="N15" s="1" t="str">
        <f t="shared" si="7"/>
        <v/>
      </c>
      <c r="O15" s="17" t="str">
        <f t="shared" si="3"/>
        <v/>
      </c>
      <c r="P15" s="18" t="str">
        <f t="shared" si="4"/>
        <v/>
      </c>
      <c r="Q15">
        <v>10</v>
      </c>
      <c r="R15" t="s">
        <v>350</v>
      </c>
      <c r="S15" s="11">
        <v>365</v>
      </c>
    </row>
    <row r="16" spans="1:20" ht="15.5" x14ac:dyDescent="0.25">
      <c r="A16" s="18">
        <v>11</v>
      </c>
      <c r="B16" s="24">
        <v>684</v>
      </c>
      <c r="C16" t="str">
        <f t="shared" si="0"/>
        <v xml:space="preserve">Murray, Jack </v>
      </c>
      <c r="D16" s="1">
        <f t="shared" si="1"/>
        <v>6</v>
      </c>
      <c r="E16" s="1" t="str">
        <f t="shared" si="2"/>
        <v xml:space="preserve">North East Hants </v>
      </c>
      <c r="G16" s="25"/>
      <c r="H16" s="25" t="s">
        <v>365</v>
      </c>
      <c r="I16">
        <f>COUNTIF(E$6:E16,E16)</f>
        <v>2</v>
      </c>
      <c r="J16">
        <f>COUNTIF(F$6:F16,F16)</f>
        <v>0</v>
      </c>
      <c r="K16">
        <f>SUMIF(F$6:F16,F16,A$6:A16)</f>
        <v>0</v>
      </c>
      <c r="L16" t="str">
        <f t="shared" si="5"/>
        <v/>
      </c>
      <c r="M16" s="1" t="str">
        <f t="shared" si="6"/>
        <v/>
      </c>
      <c r="N16" s="1" t="str">
        <f t="shared" si="7"/>
        <v/>
      </c>
      <c r="O16" s="17" t="str">
        <f t="shared" si="3"/>
        <v/>
      </c>
      <c r="P16" s="18" t="str">
        <f t="shared" si="4"/>
        <v/>
      </c>
      <c r="Q16">
        <v>11</v>
      </c>
      <c r="R16" t="s">
        <v>27</v>
      </c>
      <c r="S16" s="11">
        <v>393</v>
      </c>
    </row>
    <row r="17" spans="1:19" ht="15.5" x14ac:dyDescent="0.25">
      <c r="A17" s="18">
        <v>12</v>
      </c>
      <c r="B17" s="24">
        <v>739</v>
      </c>
      <c r="C17" t="str">
        <f t="shared" si="0"/>
        <v>Gilmore, Rory</v>
      </c>
      <c r="D17" s="1">
        <f t="shared" si="1"/>
        <v>6</v>
      </c>
      <c r="E17" s="1" t="str">
        <f t="shared" si="2"/>
        <v>South East and Winchester</v>
      </c>
      <c r="G17" s="25"/>
      <c r="H17" s="25" t="s">
        <v>366</v>
      </c>
      <c r="I17">
        <f>COUNTIF(E$6:E17,E17)</f>
        <v>1</v>
      </c>
      <c r="J17">
        <f>COUNTIF(F$6:F17,F17)</f>
        <v>0</v>
      </c>
      <c r="K17">
        <f>SUMIF(F$6:F17,F17,A$6:A17)</f>
        <v>0</v>
      </c>
      <c r="L17" t="str">
        <f t="shared" si="5"/>
        <v/>
      </c>
      <c r="M17" s="1" t="str">
        <f t="shared" si="6"/>
        <v/>
      </c>
      <c r="N17" s="1" t="str">
        <f t="shared" si="7"/>
        <v/>
      </c>
      <c r="O17" s="17" t="str">
        <f t="shared" si="3"/>
        <v/>
      </c>
      <c r="P17" s="18" t="str">
        <f t="shared" si="4"/>
        <v/>
      </c>
      <c r="Q17">
        <v>12</v>
      </c>
      <c r="R17" t="s">
        <v>284</v>
      </c>
      <c r="S17" s="11">
        <v>438</v>
      </c>
    </row>
    <row r="18" spans="1:19" ht="15.5" x14ac:dyDescent="0.25">
      <c r="A18" s="18">
        <v>13</v>
      </c>
      <c r="B18" s="24">
        <v>865</v>
      </c>
      <c r="C18" t="str">
        <f t="shared" si="0"/>
        <v>Clark, Ryan</v>
      </c>
      <c r="D18" s="1">
        <f t="shared" si="1"/>
        <v>6</v>
      </c>
      <c r="E18" s="1" t="str">
        <f t="shared" si="2"/>
        <v>Portsmouth</v>
      </c>
      <c r="G18" s="25"/>
      <c r="H18" s="25" t="s">
        <v>367</v>
      </c>
      <c r="I18">
        <f>COUNTIF(E$6:E18,E18)</f>
        <v>1</v>
      </c>
      <c r="J18">
        <f>COUNTIF(F$6:F18,F18)</f>
        <v>0</v>
      </c>
      <c r="K18">
        <f>SUMIF(F$6:F18,F18,A$6:A18)</f>
        <v>0</v>
      </c>
      <c r="L18" t="str">
        <f t="shared" si="5"/>
        <v/>
      </c>
      <c r="M18" s="1" t="str">
        <f t="shared" si="6"/>
        <v/>
      </c>
      <c r="N18" s="1" t="str">
        <f t="shared" si="7"/>
        <v/>
      </c>
      <c r="O18" s="17" t="str">
        <f t="shared" si="3"/>
        <v/>
      </c>
      <c r="P18" s="18" t="str">
        <f t="shared" si="4"/>
        <v/>
      </c>
      <c r="Q18">
        <v>13</v>
      </c>
      <c r="R18" t="s">
        <v>351</v>
      </c>
      <c r="S18" s="11">
        <v>571</v>
      </c>
    </row>
    <row r="19" spans="1:19" ht="15.5" x14ac:dyDescent="0.25">
      <c r="A19" s="18">
        <v>14</v>
      </c>
      <c r="B19" s="24">
        <v>742</v>
      </c>
      <c r="C19" t="str">
        <f t="shared" si="0"/>
        <v>Mackay, Jack</v>
      </c>
      <c r="D19" s="1">
        <f t="shared" si="1"/>
        <v>6</v>
      </c>
      <c r="E19" s="1" t="str">
        <f t="shared" si="2"/>
        <v>South East and Winchester</v>
      </c>
      <c r="G19" s="25"/>
      <c r="H19" s="25" t="s">
        <v>368</v>
      </c>
      <c r="I19">
        <f>COUNTIF(E$6:E19,E19)</f>
        <v>2</v>
      </c>
      <c r="J19">
        <f>COUNTIF(F$6:F19,F19)</f>
        <v>0</v>
      </c>
      <c r="K19">
        <f>SUMIF(F$6:F19,F19,A$6:A19)</f>
        <v>0</v>
      </c>
      <c r="L19" t="str">
        <f t="shared" si="5"/>
        <v/>
      </c>
      <c r="M19" s="1" t="str">
        <f t="shared" si="6"/>
        <v/>
      </c>
      <c r="N19" s="1" t="str">
        <f t="shared" si="7"/>
        <v/>
      </c>
      <c r="O19" s="17" t="str">
        <f t="shared" si="3"/>
        <v/>
      </c>
      <c r="P19" s="18" t="str">
        <f t="shared" si="4"/>
        <v/>
      </c>
      <c r="Q19">
        <v>14</v>
      </c>
      <c r="R19" t="s">
        <v>352</v>
      </c>
      <c r="S19" s="11">
        <v>673</v>
      </c>
    </row>
    <row r="20" spans="1:19" ht="15.5" x14ac:dyDescent="0.25">
      <c r="A20" s="18">
        <v>15</v>
      </c>
      <c r="B20" s="24">
        <v>740</v>
      </c>
      <c r="C20" t="str">
        <f t="shared" si="0"/>
        <v>Dudley, Lucas</v>
      </c>
      <c r="D20" s="1">
        <f t="shared" si="1"/>
        <v>6</v>
      </c>
      <c r="E20" s="1" t="str">
        <f t="shared" si="2"/>
        <v>South East and Winchester</v>
      </c>
      <c r="G20" s="25"/>
      <c r="H20" s="25" t="s">
        <v>369</v>
      </c>
      <c r="I20">
        <f>COUNTIF(E$6:E20,E20)</f>
        <v>3</v>
      </c>
      <c r="J20">
        <f>COUNTIF(F$6:F20,F20)</f>
        <v>0</v>
      </c>
      <c r="K20">
        <f>SUMIF(F$6:F20,F20,A$6:A20)</f>
        <v>0</v>
      </c>
      <c r="L20" t="str">
        <f t="shared" si="5"/>
        <v/>
      </c>
      <c r="M20" s="1" t="str">
        <f t="shared" si="6"/>
        <v/>
      </c>
      <c r="N20" s="1" t="str">
        <f t="shared" si="7"/>
        <v/>
      </c>
      <c r="O20" s="17" t="str">
        <f t="shared" si="3"/>
        <v/>
      </c>
      <c r="P20" s="18" t="str">
        <f t="shared" si="4"/>
        <v/>
      </c>
      <c r="Q20">
        <v>15</v>
      </c>
      <c r="R20" t="str">
        <f t="shared" ref="R20:R35" si="8">IF(ISTEXT(VLOOKUP(Q20,TMSCORE,2,FALSE))=TRUE,VLOOKUP(Q20,TMSCORE,2,FALSE),"")</f>
        <v/>
      </c>
      <c r="S20" s="11" t="str">
        <f t="shared" ref="S20:S21" si="9">IF(ISNUMBER(VLOOKUP(Q20,TMSCORE,3,FALSE))=TRUE,VLOOKUP(Q20,TMSCORE,3,FALSE),"")</f>
        <v/>
      </c>
    </row>
    <row r="21" spans="1:19" ht="15.5" x14ac:dyDescent="0.25">
      <c r="A21" s="18">
        <v>16</v>
      </c>
      <c r="B21" s="24">
        <v>782</v>
      </c>
      <c r="C21" t="str">
        <f t="shared" si="0"/>
        <v>Mortimer, Finley</v>
      </c>
      <c r="D21" s="1">
        <f t="shared" si="1"/>
        <v>6</v>
      </c>
      <c r="E21" s="1" t="str">
        <f t="shared" si="2"/>
        <v>New Forest</v>
      </c>
      <c r="G21" s="25"/>
      <c r="H21" s="25"/>
      <c r="I21">
        <f>COUNTIF(E$6:E21,E21)</f>
        <v>3</v>
      </c>
      <c r="J21">
        <f>COUNTIF(F$6:F21,F21)</f>
        <v>0</v>
      </c>
      <c r="K21">
        <f>SUMIF(F$6:F21,F21,A$6:A21)</f>
        <v>0</v>
      </c>
      <c r="L21" t="str">
        <f t="shared" si="5"/>
        <v/>
      </c>
      <c r="M21" s="1" t="str">
        <f t="shared" si="6"/>
        <v/>
      </c>
      <c r="N21" s="1" t="str">
        <f t="shared" si="7"/>
        <v/>
      </c>
      <c r="O21" s="17" t="str">
        <f t="shared" si="3"/>
        <v/>
      </c>
      <c r="P21" s="18" t="str">
        <f t="shared" si="4"/>
        <v/>
      </c>
      <c r="Q21">
        <v>16</v>
      </c>
      <c r="R21" t="str">
        <f t="shared" si="8"/>
        <v/>
      </c>
      <c r="S21" s="11" t="str">
        <f t="shared" si="9"/>
        <v/>
      </c>
    </row>
    <row r="22" spans="1:19" ht="15.5" x14ac:dyDescent="0.25">
      <c r="A22" s="18">
        <v>17</v>
      </c>
      <c r="B22" s="24">
        <v>687</v>
      </c>
      <c r="C22" t="str">
        <f t="shared" si="0"/>
        <v xml:space="preserve">Oakland, Calum </v>
      </c>
      <c r="D22" s="1">
        <f t="shared" si="1"/>
        <v>6</v>
      </c>
      <c r="E22" s="1" t="str">
        <f t="shared" si="2"/>
        <v xml:space="preserve">North East Hants </v>
      </c>
      <c r="G22" s="25"/>
      <c r="H22" s="25"/>
      <c r="I22">
        <f>COUNTIF(E$6:E22,E22)</f>
        <v>3</v>
      </c>
      <c r="J22">
        <f>COUNTIF(F$6:F22,F22)</f>
        <v>0</v>
      </c>
      <c r="K22">
        <f>SUMIF(F$6:F22,F22,A$6:A22)</f>
        <v>0</v>
      </c>
      <c r="L22" t="str">
        <f t="shared" si="5"/>
        <v/>
      </c>
      <c r="M22" s="1" t="str">
        <f t="shared" si="6"/>
        <v/>
      </c>
      <c r="N22" s="1" t="str">
        <f t="shared" si="7"/>
        <v/>
      </c>
      <c r="O22" s="17" t="str">
        <f t="shared" si="3"/>
        <v/>
      </c>
      <c r="P22" s="18" t="str">
        <f t="shared" si="4"/>
        <v/>
      </c>
      <c r="Q22">
        <f>+Q21+1</f>
        <v>17</v>
      </c>
      <c r="R22" t="str">
        <f t="shared" si="8"/>
        <v/>
      </c>
      <c r="S22" s="11" t="str">
        <f>IF(ISNUMBER(VLOOKUP(Q22,TMSCORE,3,FALSE))=TRUE,VLOOKUP(Q22,TMSCORE,3,FALSE),"")</f>
        <v/>
      </c>
    </row>
    <row r="23" spans="1:19" ht="15.5" x14ac:dyDescent="0.25">
      <c r="A23" s="18">
        <v>18</v>
      </c>
      <c r="B23" s="24">
        <v>615</v>
      </c>
      <c r="C23" t="str">
        <f t="shared" si="0"/>
        <v>Watkeys, Harvey</v>
      </c>
      <c r="D23" s="1">
        <f t="shared" si="1"/>
        <v>6</v>
      </c>
      <c r="E23" s="1" t="str">
        <f t="shared" si="2"/>
        <v xml:space="preserve">Basingstoke </v>
      </c>
      <c r="G23" s="25"/>
      <c r="H23" s="25"/>
      <c r="I23">
        <f>COUNTIF(E$6:E23,E23)</f>
        <v>2</v>
      </c>
      <c r="J23">
        <f>COUNTIF(F$6:F23,F23)</f>
        <v>0</v>
      </c>
      <c r="K23">
        <f>SUMIF(F$6:F23,F23,A$6:A23)</f>
        <v>0</v>
      </c>
      <c r="L23" t="str">
        <f t="shared" si="5"/>
        <v/>
      </c>
      <c r="M23" s="1" t="str">
        <f t="shared" si="6"/>
        <v/>
      </c>
      <c r="N23" s="1" t="str">
        <f t="shared" si="7"/>
        <v/>
      </c>
      <c r="O23" s="17" t="str">
        <f t="shared" si="3"/>
        <v/>
      </c>
      <c r="P23" s="18" t="str">
        <f t="shared" si="4"/>
        <v/>
      </c>
      <c r="Q23">
        <v>18</v>
      </c>
      <c r="R23" t="str">
        <f t="shared" si="8"/>
        <v/>
      </c>
      <c r="S23" s="11" t="str">
        <f>IF(ISNUMBER(VLOOKUP(Q23,TMSCORE,3,FALSE))=TRUE,VLOOKUP(Q23,TMSCORE,3,FALSE),"")</f>
        <v/>
      </c>
    </row>
    <row r="24" spans="1:19" ht="15.5" x14ac:dyDescent="0.25">
      <c r="A24" s="18">
        <v>19</v>
      </c>
      <c r="B24" s="24">
        <v>847</v>
      </c>
      <c r="C24" t="str">
        <f t="shared" si="0"/>
        <v xml:space="preserve">Newton, Ed </v>
      </c>
      <c r="D24" s="1">
        <f t="shared" si="1"/>
        <v>6</v>
      </c>
      <c r="E24" s="1" t="str">
        <f t="shared" si="2"/>
        <v>IOW</v>
      </c>
      <c r="G24" s="25"/>
      <c r="H24" s="25"/>
      <c r="I24">
        <f>COUNTIF(E$6:E24,E24)</f>
        <v>2</v>
      </c>
      <c r="J24">
        <f>COUNTIF(F$6:F24,F24)</f>
        <v>0</v>
      </c>
      <c r="K24">
        <f>SUMIF(F$6:F24,F24,A$6:A24)</f>
        <v>0</v>
      </c>
      <c r="L24" t="str">
        <f t="shared" si="5"/>
        <v/>
      </c>
      <c r="M24" s="1" t="str">
        <f t="shared" si="6"/>
        <v/>
      </c>
      <c r="N24" s="1" t="str">
        <f t="shared" si="7"/>
        <v/>
      </c>
      <c r="O24" s="17" t="str">
        <f t="shared" si="3"/>
        <v/>
      </c>
      <c r="P24" s="18" t="str">
        <f t="shared" si="4"/>
        <v/>
      </c>
      <c r="Q24">
        <v>19</v>
      </c>
      <c r="R24" t="str">
        <f t="shared" si="8"/>
        <v/>
      </c>
      <c r="S24" s="11"/>
    </row>
    <row r="25" spans="1:19" ht="15.5" x14ac:dyDescent="0.25">
      <c r="A25" s="18">
        <v>20</v>
      </c>
      <c r="B25" s="24">
        <v>732</v>
      </c>
      <c r="C25" t="str">
        <f t="shared" si="0"/>
        <v>Harper, Theo</v>
      </c>
      <c r="D25" s="1">
        <f t="shared" si="1"/>
        <v>6</v>
      </c>
      <c r="E25" s="1" t="str">
        <f t="shared" si="2"/>
        <v>South East and Winchester</v>
      </c>
      <c r="G25" s="25"/>
      <c r="H25" s="25" t="s">
        <v>370</v>
      </c>
      <c r="I25">
        <f>COUNTIF(E$6:E25,E25)</f>
        <v>4</v>
      </c>
      <c r="J25">
        <f>COUNTIF(F$6:F25,F25)</f>
        <v>0</v>
      </c>
      <c r="K25">
        <f>SUMIF(F$6:F25,F25,A$6:A25)</f>
        <v>0</v>
      </c>
      <c r="L25" t="str">
        <f t="shared" si="5"/>
        <v/>
      </c>
      <c r="M25" s="1" t="str">
        <f t="shared" si="6"/>
        <v/>
      </c>
      <c r="N25" s="1" t="str">
        <f t="shared" si="7"/>
        <v/>
      </c>
      <c r="O25" s="17" t="str">
        <f t="shared" si="3"/>
        <v/>
      </c>
      <c r="P25" s="18" t="str">
        <f t="shared" si="4"/>
        <v/>
      </c>
      <c r="Q25">
        <v>20</v>
      </c>
      <c r="R25" t="str">
        <f t="shared" si="8"/>
        <v/>
      </c>
      <c r="S25" s="11"/>
    </row>
    <row r="26" spans="1:19" ht="15.5" x14ac:dyDescent="0.25">
      <c r="A26" s="18">
        <v>21</v>
      </c>
      <c r="B26" s="24">
        <v>671</v>
      </c>
      <c r="C26" t="str">
        <f t="shared" si="0"/>
        <v>Sandhu, Jio</v>
      </c>
      <c r="D26" s="1">
        <f t="shared" si="1"/>
        <v>6</v>
      </c>
      <c r="E26" s="1" t="str">
        <f t="shared" si="2"/>
        <v>Fareham</v>
      </c>
      <c r="G26" s="25"/>
      <c r="H26" s="25"/>
      <c r="I26">
        <f>COUNTIF(E$6:E26,E26)</f>
        <v>2</v>
      </c>
      <c r="J26">
        <f>COUNTIF(F$6:F26,F26)</f>
        <v>0</v>
      </c>
      <c r="K26">
        <f>SUMIF(F$6:F26,F26,A$6:A26)</f>
        <v>0</v>
      </c>
      <c r="L26" t="str">
        <f t="shared" si="5"/>
        <v/>
      </c>
      <c r="M26" s="1" t="str">
        <f t="shared" si="6"/>
        <v/>
      </c>
      <c r="N26" s="1" t="str">
        <f t="shared" si="7"/>
        <v/>
      </c>
      <c r="O26" s="17" t="str">
        <f t="shared" si="3"/>
        <v/>
      </c>
      <c r="P26" s="18" t="str">
        <f t="shared" si="4"/>
        <v/>
      </c>
      <c r="Q26">
        <v>21</v>
      </c>
      <c r="R26" t="str">
        <f t="shared" si="8"/>
        <v/>
      </c>
      <c r="S26" s="11" t="str">
        <f t="shared" ref="S26:S32" si="10">IF(ISNUMBER(VLOOKUP(Q26,TMSCORE,3,FALSE))=TRUE,VLOOKUP(Q26,TMSCORE,3,FALSE),"")</f>
        <v/>
      </c>
    </row>
    <row r="27" spans="1:19" ht="15.5" x14ac:dyDescent="0.25">
      <c r="A27" s="18">
        <v>22</v>
      </c>
      <c r="B27" s="24">
        <v>686</v>
      </c>
      <c r="C27" t="str">
        <f t="shared" si="0"/>
        <v xml:space="preserve">Bean, Aussie </v>
      </c>
      <c r="D27" s="1">
        <f t="shared" si="1"/>
        <v>6</v>
      </c>
      <c r="E27" s="1" t="str">
        <f t="shared" si="2"/>
        <v xml:space="preserve">North East Hants </v>
      </c>
      <c r="G27" s="25"/>
      <c r="H27" s="25"/>
      <c r="I27">
        <f>COUNTIF(E$6:E27,E27)</f>
        <v>4</v>
      </c>
      <c r="J27">
        <f>COUNTIF(F$6:F27,F27)</f>
        <v>0</v>
      </c>
      <c r="K27">
        <f>SUMIF(F$6:F27,F27,A$6:A27)</f>
        <v>0</v>
      </c>
      <c r="L27" t="str">
        <f t="shared" si="5"/>
        <v/>
      </c>
      <c r="M27" s="1" t="str">
        <f t="shared" si="6"/>
        <v/>
      </c>
      <c r="N27" s="1" t="str">
        <f t="shared" si="7"/>
        <v/>
      </c>
      <c r="O27" s="17" t="str">
        <f t="shared" si="3"/>
        <v/>
      </c>
      <c r="P27" s="18" t="str">
        <f t="shared" si="4"/>
        <v/>
      </c>
      <c r="Q27">
        <v>22</v>
      </c>
      <c r="R27" t="str">
        <f t="shared" si="8"/>
        <v/>
      </c>
      <c r="S27" s="11" t="str">
        <f t="shared" si="10"/>
        <v/>
      </c>
    </row>
    <row r="28" spans="1:19" ht="15.5" x14ac:dyDescent="0.25">
      <c r="A28" s="18">
        <v>23</v>
      </c>
      <c r="B28" s="24">
        <v>886</v>
      </c>
      <c r="C28" t="str">
        <f t="shared" si="0"/>
        <v>Dickerson, Jake</v>
      </c>
      <c r="D28" s="1">
        <f t="shared" si="1"/>
        <v>6</v>
      </c>
      <c r="E28" s="1" t="str">
        <f t="shared" si="2"/>
        <v>Mountbattebn - Andover</v>
      </c>
      <c r="G28" s="25"/>
      <c r="H28" s="25"/>
      <c r="I28">
        <f>COUNTIF(E$6:E28,E28)</f>
        <v>1</v>
      </c>
      <c r="J28">
        <f>COUNTIF(F$6:F28,F28)</f>
        <v>0</v>
      </c>
      <c r="K28">
        <f>SUMIF(F$6:F28,F28,A$6:A28)</f>
        <v>0</v>
      </c>
      <c r="L28" t="str">
        <f t="shared" si="5"/>
        <v/>
      </c>
      <c r="M28" s="1" t="str">
        <f t="shared" si="6"/>
        <v/>
      </c>
      <c r="N28" s="1" t="str">
        <f t="shared" si="7"/>
        <v/>
      </c>
      <c r="O28" s="17" t="str">
        <f t="shared" si="3"/>
        <v/>
      </c>
      <c r="P28" s="18" t="str">
        <f t="shared" si="4"/>
        <v/>
      </c>
      <c r="Q28">
        <v>23</v>
      </c>
      <c r="R28" t="str">
        <f t="shared" si="8"/>
        <v/>
      </c>
      <c r="S28" s="11" t="str">
        <f t="shared" si="10"/>
        <v/>
      </c>
    </row>
    <row r="29" spans="1:19" ht="15.5" x14ac:dyDescent="0.25">
      <c r="A29" s="18">
        <v>24</v>
      </c>
      <c r="B29" s="24">
        <v>638</v>
      </c>
      <c r="C29" t="str">
        <f t="shared" si="0"/>
        <v>Purcell, Eoin</v>
      </c>
      <c r="D29" s="1">
        <f t="shared" si="1"/>
        <v>6</v>
      </c>
      <c r="E29" s="1" t="str">
        <f t="shared" si="2"/>
        <v>East Hants</v>
      </c>
      <c r="G29" s="25"/>
      <c r="H29" s="25"/>
      <c r="I29">
        <f>COUNTIF(E$6:E29,E29)</f>
        <v>1</v>
      </c>
      <c r="J29">
        <f>COUNTIF(F$6:F29,F29)</f>
        <v>0</v>
      </c>
      <c r="K29">
        <f>SUMIF(F$6:F29,F29,A$6:A29)</f>
        <v>0</v>
      </c>
      <c r="L29" t="str">
        <f t="shared" si="5"/>
        <v/>
      </c>
      <c r="M29" s="1" t="str">
        <f t="shared" si="6"/>
        <v/>
      </c>
      <c r="N29" s="1" t="str">
        <f t="shared" si="7"/>
        <v/>
      </c>
      <c r="O29" s="17" t="str">
        <f t="shared" si="3"/>
        <v/>
      </c>
      <c r="P29" s="18" t="str">
        <f t="shared" si="4"/>
        <v/>
      </c>
      <c r="Q29">
        <v>24</v>
      </c>
      <c r="R29" t="str">
        <f t="shared" si="8"/>
        <v/>
      </c>
      <c r="S29" s="11" t="str">
        <f t="shared" si="10"/>
        <v/>
      </c>
    </row>
    <row r="30" spans="1:19" ht="15.5" x14ac:dyDescent="0.25">
      <c r="A30" s="18">
        <v>25</v>
      </c>
      <c r="B30" s="24">
        <v>717</v>
      </c>
      <c r="C30" t="str">
        <f t="shared" si="0"/>
        <v>Lord, Seb</v>
      </c>
      <c r="D30" s="1">
        <f t="shared" si="1"/>
        <v>6</v>
      </c>
      <c r="E30" s="1" t="str">
        <f t="shared" si="2"/>
        <v>North Eastleigh and Winchester</v>
      </c>
      <c r="G30" s="25"/>
      <c r="H30" s="25"/>
      <c r="I30">
        <f>COUNTIF(E$6:E30,E30)</f>
        <v>4</v>
      </c>
      <c r="J30">
        <f>COUNTIF(F$6:F30,F30)</f>
        <v>0</v>
      </c>
      <c r="K30">
        <f>SUMIF(F$6:F30,F30,A$6:A30)</f>
        <v>0</v>
      </c>
      <c r="L30" t="str">
        <f t="shared" si="5"/>
        <v/>
      </c>
      <c r="M30" s="1" t="str">
        <f t="shared" si="6"/>
        <v/>
      </c>
      <c r="N30" s="1" t="str">
        <f t="shared" si="7"/>
        <v/>
      </c>
      <c r="O30" s="17" t="str">
        <f t="shared" si="3"/>
        <v/>
      </c>
      <c r="P30" s="18" t="str">
        <f t="shared" si="4"/>
        <v/>
      </c>
      <c r="Q30">
        <v>25</v>
      </c>
      <c r="R30" t="str">
        <f t="shared" si="8"/>
        <v/>
      </c>
      <c r="S30" s="11" t="str">
        <f t="shared" si="10"/>
        <v/>
      </c>
    </row>
    <row r="31" spans="1:19" ht="15.5" x14ac:dyDescent="0.25">
      <c r="A31" s="18">
        <v>26</v>
      </c>
      <c r="B31" s="24">
        <v>976</v>
      </c>
      <c r="C31" t="str">
        <f t="shared" si="0"/>
        <v>Branford, Freddie</v>
      </c>
      <c r="D31" s="1">
        <f t="shared" si="1"/>
        <v>6</v>
      </c>
      <c r="E31" s="1" t="str">
        <f t="shared" si="2"/>
        <v>Mountbatten - Romsey</v>
      </c>
      <c r="G31" s="25"/>
      <c r="H31" s="25" t="s">
        <v>371</v>
      </c>
      <c r="I31">
        <f>COUNTIF(E$6:E31,E31)</f>
        <v>1</v>
      </c>
      <c r="J31">
        <f>COUNTIF(F$6:F31,F31)</f>
        <v>0</v>
      </c>
      <c r="K31">
        <f>SUMIF(F$6:F31,F31,A$6:A31)</f>
        <v>0</v>
      </c>
      <c r="L31" t="str">
        <f t="shared" si="5"/>
        <v/>
      </c>
      <c r="M31" s="1" t="str">
        <f t="shared" si="6"/>
        <v/>
      </c>
      <c r="N31" s="1" t="str">
        <f t="shared" si="7"/>
        <v/>
      </c>
      <c r="O31" s="17" t="str">
        <f t="shared" si="3"/>
        <v/>
      </c>
      <c r="P31" s="18" t="str">
        <f t="shared" si="4"/>
        <v/>
      </c>
      <c r="Q31">
        <v>26</v>
      </c>
      <c r="R31" t="str">
        <f t="shared" si="8"/>
        <v/>
      </c>
      <c r="S31" s="11" t="str">
        <f t="shared" si="10"/>
        <v/>
      </c>
    </row>
    <row r="32" spans="1:19" ht="15.5" x14ac:dyDescent="0.25">
      <c r="A32" s="18">
        <v>27</v>
      </c>
      <c r="B32" s="24">
        <v>618</v>
      </c>
      <c r="C32" t="str">
        <f t="shared" si="0"/>
        <v>Burke, Louis</v>
      </c>
      <c r="D32" s="1">
        <f t="shared" si="1"/>
        <v>6</v>
      </c>
      <c r="E32" s="1" t="str">
        <f t="shared" si="2"/>
        <v xml:space="preserve">Basingstoke </v>
      </c>
      <c r="G32" s="25"/>
      <c r="H32" s="25"/>
      <c r="I32">
        <f>COUNTIF(E$6:E32,E32)</f>
        <v>3</v>
      </c>
      <c r="J32">
        <f>COUNTIF(F$6:F32,F32)</f>
        <v>0</v>
      </c>
      <c r="K32">
        <f>SUMIF(F$6:F32,F32,A$6:A32)</f>
        <v>0</v>
      </c>
      <c r="L32" t="str">
        <f t="shared" si="5"/>
        <v/>
      </c>
      <c r="M32" s="1" t="str">
        <f t="shared" si="6"/>
        <v/>
      </c>
      <c r="N32" s="1" t="str">
        <f t="shared" si="7"/>
        <v/>
      </c>
      <c r="O32" s="17" t="str">
        <f t="shared" si="3"/>
        <v/>
      </c>
      <c r="P32" s="18" t="str">
        <f t="shared" si="4"/>
        <v/>
      </c>
      <c r="Q32">
        <v>27</v>
      </c>
      <c r="R32" t="str">
        <f t="shared" si="8"/>
        <v/>
      </c>
      <c r="S32" s="11" t="str">
        <f t="shared" si="10"/>
        <v/>
      </c>
    </row>
    <row r="33" spans="1:19" ht="15.5" x14ac:dyDescent="0.25">
      <c r="A33" s="18">
        <v>28</v>
      </c>
      <c r="B33" s="24">
        <v>789</v>
      </c>
      <c r="C33" t="str">
        <f t="shared" si="0"/>
        <v>Bubb, Billy</v>
      </c>
      <c r="D33" s="1">
        <f t="shared" si="1"/>
        <v>6</v>
      </c>
      <c r="E33" s="1" t="str">
        <f t="shared" si="2"/>
        <v>New Forest</v>
      </c>
      <c r="G33" s="25"/>
      <c r="H33" s="25"/>
      <c r="I33">
        <f>COUNTIF(E$6:E33,E33)</f>
        <v>4</v>
      </c>
      <c r="J33">
        <f>COUNTIF(F$6:F33,F33)</f>
        <v>0</v>
      </c>
      <c r="K33">
        <f>SUMIF(F$6:F33,F33,A$6:A33)</f>
        <v>0</v>
      </c>
      <c r="L33" t="str">
        <f t="shared" si="5"/>
        <v/>
      </c>
      <c r="M33" s="1" t="str">
        <f t="shared" si="6"/>
        <v/>
      </c>
      <c r="N33" s="1" t="str">
        <f t="shared" si="7"/>
        <v/>
      </c>
      <c r="O33" s="17" t="str">
        <f t="shared" si="3"/>
        <v/>
      </c>
      <c r="P33" s="18" t="str">
        <f t="shared" si="4"/>
        <v/>
      </c>
      <c r="Q33">
        <v>28</v>
      </c>
      <c r="R33" t="str">
        <f t="shared" si="8"/>
        <v/>
      </c>
      <c r="S33" s="11"/>
    </row>
    <row r="34" spans="1:19" ht="15.5" x14ac:dyDescent="0.25">
      <c r="A34" s="18">
        <v>29</v>
      </c>
      <c r="B34" s="24">
        <v>617</v>
      </c>
      <c r="C34" t="str">
        <f t="shared" si="0"/>
        <v>Garfield, Hugh</v>
      </c>
      <c r="D34" s="1">
        <f t="shared" si="1"/>
        <v>6</v>
      </c>
      <c r="E34" s="1" t="str">
        <f t="shared" si="2"/>
        <v xml:space="preserve">Basingstoke </v>
      </c>
      <c r="G34" s="25"/>
      <c r="H34" s="25"/>
      <c r="I34">
        <f>COUNTIF(E$6:E34,E34)</f>
        <v>4</v>
      </c>
      <c r="J34">
        <f>COUNTIF(F$6:F34,F34)</f>
        <v>0</v>
      </c>
      <c r="K34">
        <f>SUMIF(F$6:F34,F34,A$6:A34)</f>
        <v>0</v>
      </c>
      <c r="L34" t="str">
        <f t="shared" si="5"/>
        <v/>
      </c>
      <c r="M34" s="1" t="str">
        <f t="shared" si="6"/>
        <v/>
      </c>
      <c r="N34" s="1" t="str">
        <f t="shared" si="7"/>
        <v/>
      </c>
      <c r="O34" s="17" t="str">
        <f t="shared" si="3"/>
        <v/>
      </c>
      <c r="P34" s="18" t="str">
        <f t="shared" si="4"/>
        <v/>
      </c>
      <c r="Q34">
        <v>29</v>
      </c>
      <c r="R34" t="str">
        <f t="shared" si="8"/>
        <v/>
      </c>
      <c r="S34" s="11"/>
    </row>
    <row r="35" spans="1:19" ht="15.5" x14ac:dyDescent="0.25">
      <c r="A35" s="18">
        <v>30</v>
      </c>
      <c r="B35" s="24">
        <v>781</v>
      </c>
      <c r="C35" t="str">
        <f t="shared" si="0"/>
        <v>Hyde, Oliver</v>
      </c>
      <c r="D35" s="1">
        <f t="shared" si="1"/>
        <v>6</v>
      </c>
      <c r="E35" s="1" t="str">
        <f t="shared" si="2"/>
        <v>New Forest</v>
      </c>
      <c r="G35" s="25" t="s">
        <v>372</v>
      </c>
      <c r="H35" s="25" t="s">
        <v>373</v>
      </c>
      <c r="I35">
        <f>COUNTIF(E$6:E35,E35)</f>
        <v>5</v>
      </c>
      <c r="J35">
        <f>COUNTIF(F$6:F35,F35)</f>
        <v>0</v>
      </c>
      <c r="K35">
        <f>SUMIF(F$6:F35,F35,A$6:A35)</f>
        <v>0</v>
      </c>
      <c r="L35" t="str">
        <f t="shared" si="5"/>
        <v/>
      </c>
      <c r="M35" s="1" t="str">
        <f t="shared" si="6"/>
        <v/>
      </c>
      <c r="N35" s="1" t="str">
        <f t="shared" si="7"/>
        <v/>
      </c>
      <c r="O35" s="17" t="str">
        <f t="shared" si="3"/>
        <v/>
      </c>
      <c r="P35" s="18" t="str">
        <f t="shared" si="4"/>
        <v/>
      </c>
      <c r="Q35">
        <v>30</v>
      </c>
      <c r="R35" t="str">
        <f t="shared" si="8"/>
        <v/>
      </c>
      <c r="S35" s="11"/>
    </row>
    <row r="36" spans="1:19" ht="15.5" x14ac:dyDescent="0.25">
      <c r="A36" s="18">
        <v>31</v>
      </c>
      <c r="B36" s="24">
        <v>669</v>
      </c>
      <c r="C36" t="str">
        <f t="shared" si="0"/>
        <v>Fairbairn, Albie</v>
      </c>
      <c r="D36" s="1">
        <f t="shared" si="1"/>
        <v>6</v>
      </c>
      <c r="E36" s="1" t="str">
        <f t="shared" si="2"/>
        <v>Fareham</v>
      </c>
      <c r="G36" s="25"/>
      <c r="H36" s="25"/>
      <c r="I36">
        <f>COUNTIF(E$6:E36,E36)</f>
        <v>3</v>
      </c>
      <c r="J36">
        <f>COUNTIF(F$6:F36,F36)</f>
        <v>0</v>
      </c>
      <c r="K36">
        <f>SUMIF(F$6:F36,F36,A$6:A36)</f>
        <v>0</v>
      </c>
      <c r="L36" t="str">
        <f t="shared" si="5"/>
        <v/>
      </c>
      <c r="M36" s="1" t="str">
        <f t="shared" si="6"/>
        <v/>
      </c>
      <c r="N36" s="1" t="str">
        <f t="shared" si="7"/>
        <v/>
      </c>
      <c r="O36" s="17" t="str">
        <f t="shared" si="3"/>
        <v/>
      </c>
      <c r="P36" s="18" t="str">
        <f t="shared" si="4"/>
        <v/>
      </c>
      <c r="S36" s="11"/>
    </row>
    <row r="37" spans="1:19" ht="15.5" x14ac:dyDescent="0.25">
      <c r="A37" s="18">
        <v>32</v>
      </c>
      <c r="B37" s="24">
        <v>665</v>
      </c>
      <c r="C37" t="str">
        <f t="shared" si="0"/>
        <v>Woodfire, Walter</v>
      </c>
      <c r="D37" s="1">
        <f t="shared" si="1"/>
        <v>6</v>
      </c>
      <c r="E37" s="1" t="str">
        <f t="shared" si="2"/>
        <v>Fareham</v>
      </c>
      <c r="G37" s="25"/>
      <c r="H37" s="25"/>
      <c r="I37">
        <f>COUNTIF(E$6:E37,E37)</f>
        <v>4</v>
      </c>
      <c r="J37">
        <f>COUNTIF(F$6:F37,F37)</f>
        <v>0</v>
      </c>
      <c r="K37">
        <f>SUMIF(F$6:F37,F37,A$6:A37)</f>
        <v>0</v>
      </c>
      <c r="L37" t="str">
        <f t="shared" si="5"/>
        <v/>
      </c>
      <c r="M37" s="1" t="str">
        <f t="shared" si="6"/>
        <v/>
      </c>
      <c r="N37" s="1" t="str">
        <f t="shared" si="7"/>
        <v/>
      </c>
      <c r="O37" s="17" t="str">
        <f t="shared" si="3"/>
        <v/>
      </c>
      <c r="P37" s="18" t="str">
        <f t="shared" si="4"/>
        <v/>
      </c>
      <c r="S37" s="11"/>
    </row>
    <row r="38" spans="1:19" ht="15.5" x14ac:dyDescent="0.25">
      <c r="A38" s="18">
        <v>33</v>
      </c>
      <c r="B38" s="24">
        <v>625</v>
      </c>
      <c r="C38" t="str">
        <f t="shared" ref="C38:C69" si="11">IF(ISNUMBER(B38)=TRUE,VLOOKUP(B38,Athletes,2,FALSE)&amp;", "&amp;VLOOKUP(B38,Athletes,3,FALSE),"")</f>
        <v>Bowditch, Benji</v>
      </c>
      <c r="D38" s="1">
        <f t="shared" ref="D38:D69" si="12">IF(ISNUMBER(B38)=TRUE,VLOOKUP(B38,Athletes,7,FALSE),"")</f>
        <v>6</v>
      </c>
      <c r="E38" s="1" t="str">
        <f t="shared" ref="E38:E69" si="13">IF(ISNUMBER(B38)=TRUE,VLOOKUP(B38,Athletes,6,FALSE),"")</f>
        <v xml:space="preserve">Basingstoke </v>
      </c>
      <c r="G38" s="25"/>
      <c r="H38" s="25"/>
      <c r="I38">
        <f>COUNTIF(E$6:E38,E38)</f>
        <v>5</v>
      </c>
      <c r="J38">
        <f>COUNTIF(F$6:F38,F38)</f>
        <v>0</v>
      </c>
      <c r="K38">
        <f>SUMIF(F$6:F38,F38,A$6:A38)</f>
        <v>0</v>
      </c>
      <c r="L38" t="str">
        <f t="shared" si="5"/>
        <v/>
      </c>
      <c r="M38" s="1" t="str">
        <f t="shared" si="6"/>
        <v/>
      </c>
      <c r="N38" s="1" t="str">
        <f t="shared" si="7"/>
        <v/>
      </c>
      <c r="O38" s="17" t="str">
        <f t="shared" si="3"/>
        <v/>
      </c>
      <c r="P38" s="18" t="str">
        <f t="shared" si="4"/>
        <v/>
      </c>
      <c r="S38" s="11"/>
    </row>
    <row r="39" spans="1:19" ht="15.5" x14ac:dyDescent="0.25">
      <c r="A39" s="18">
        <v>34</v>
      </c>
      <c r="B39" s="24">
        <v>667</v>
      </c>
      <c r="C39" t="str">
        <f t="shared" si="11"/>
        <v>Tarr, Felix</v>
      </c>
      <c r="D39" s="1">
        <f t="shared" si="12"/>
        <v>6</v>
      </c>
      <c r="E39" s="1" t="str">
        <f t="shared" si="13"/>
        <v>Fareham</v>
      </c>
      <c r="G39" s="25"/>
      <c r="H39" s="25"/>
      <c r="I39">
        <f>COUNTIF(E$6:E39,E39)</f>
        <v>5</v>
      </c>
      <c r="J39">
        <f>COUNTIF(F$6:F39,F39)</f>
        <v>0</v>
      </c>
      <c r="K39">
        <f>SUMIF(F$6:F39,F39,A$6:A39)</f>
        <v>0</v>
      </c>
      <c r="L39" t="str">
        <f t="shared" si="5"/>
        <v/>
      </c>
      <c r="M39" s="1" t="str">
        <f t="shared" si="6"/>
        <v/>
      </c>
      <c r="N39" s="1" t="str">
        <f t="shared" si="7"/>
        <v/>
      </c>
      <c r="O39" s="17" t="str">
        <f t="shared" si="3"/>
        <v/>
      </c>
      <c r="P39" s="18" t="str">
        <f t="shared" si="4"/>
        <v/>
      </c>
      <c r="S39" s="11"/>
    </row>
    <row r="40" spans="1:19" ht="15.5" x14ac:dyDescent="0.25">
      <c r="A40" s="18">
        <v>35</v>
      </c>
      <c r="B40" s="24">
        <v>640</v>
      </c>
      <c r="C40" t="str">
        <f t="shared" si="11"/>
        <v>Mackrell, Elijah</v>
      </c>
      <c r="D40" s="1">
        <f t="shared" si="12"/>
        <v>6</v>
      </c>
      <c r="E40" s="1" t="str">
        <f t="shared" si="13"/>
        <v>East Hants</v>
      </c>
      <c r="G40" s="25"/>
      <c r="H40" s="25"/>
      <c r="I40">
        <f>COUNTIF(E$6:E40,E40)</f>
        <v>2</v>
      </c>
      <c r="J40">
        <f>COUNTIF(F$6:F40,F40)</f>
        <v>0</v>
      </c>
      <c r="K40">
        <f>SUMIF(F$6:F40,F40,A$6:A40)</f>
        <v>0</v>
      </c>
      <c r="L40" t="str">
        <f t="shared" si="5"/>
        <v/>
      </c>
      <c r="M40" s="1" t="str">
        <f t="shared" si="6"/>
        <v/>
      </c>
      <c r="N40" s="1" t="str">
        <f t="shared" si="7"/>
        <v/>
      </c>
      <c r="O40" s="17" t="str">
        <f t="shared" si="3"/>
        <v/>
      </c>
      <c r="P40" s="18" t="str">
        <f t="shared" si="4"/>
        <v/>
      </c>
      <c r="S40" s="11"/>
    </row>
    <row r="41" spans="1:19" ht="15.5" x14ac:dyDescent="0.25">
      <c r="A41" s="18">
        <v>36</v>
      </c>
      <c r="B41" s="24">
        <v>709</v>
      </c>
      <c r="C41" t="str">
        <f t="shared" si="11"/>
        <v>Instone, Daniel</v>
      </c>
      <c r="D41" s="1">
        <f t="shared" si="12"/>
        <v>6</v>
      </c>
      <c r="E41" s="1" t="str">
        <f t="shared" si="13"/>
        <v>North Eastleigh and Winchester</v>
      </c>
      <c r="G41" s="25"/>
      <c r="H41" s="25"/>
      <c r="I41">
        <f>COUNTIF(E$6:E41,E41)</f>
        <v>5</v>
      </c>
      <c r="J41">
        <f>COUNTIF(F$6:F41,F41)</f>
        <v>0</v>
      </c>
      <c r="K41">
        <f>SUMIF(F$6:F41,F41,A$6:A41)</f>
        <v>0</v>
      </c>
      <c r="L41" t="str">
        <f t="shared" si="5"/>
        <v/>
      </c>
      <c r="M41" s="1" t="str">
        <f t="shared" si="6"/>
        <v/>
      </c>
      <c r="N41" s="1" t="str">
        <f t="shared" si="7"/>
        <v/>
      </c>
      <c r="O41" s="17" t="str">
        <f t="shared" si="3"/>
        <v/>
      </c>
      <c r="P41" s="18" t="str">
        <f t="shared" si="4"/>
        <v/>
      </c>
    </row>
    <row r="42" spans="1:19" ht="15.5" x14ac:dyDescent="0.25">
      <c r="A42" s="18">
        <v>37</v>
      </c>
      <c r="B42" s="24">
        <v>689</v>
      </c>
      <c r="C42" t="str">
        <f t="shared" si="11"/>
        <v xml:space="preserve">Kempson, Max </v>
      </c>
      <c r="D42" s="1">
        <f t="shared" si="12"/>
        <v>6</v>
      </c>
      <c r="E42" s="1" t="str">
        <f t="shared" si="13"/>
        <v xml:space="preserve">North East Hants </v>
      </c>
      <c r="G42" s="25"/>
      <c r="H42" s="25"/>
      <c r="I42">
        <f>COUNTIF(E$6:E42,E42)</f>
        <v>5</v>
      </c>
      <c r="J42">
        <f>COUNTIF(F$6:F42,F42)</f>
        <v>0</v>
      </c>
      <c r="K42">
        <f>SUMIF(F$6:F42,F42,A$6:A42)</f>
        <v>0</v>
      </c>
      <c r="L42" t="str">
        <f t="shared" si="5"/>
        <v/>
      </c>
      <c r="M42" s="1" t="str">
        <f t="shared" si="6"/>
        <v/>
      </c>
      <c r="N42" s="1" t="str">
        <f t="shared" si="7"/>
        <v/>
      </c>
      <c r="O42" s="17" t="str">
        <f t="shared" si="3"/>
        <v/>
      </c>
      <c r="P42" s="18" t="str">
        <f t="shared" si="4"/>
        <v/>
      </c>
    </row>
    <row r="43" spans="1:19" ht="15.5" x14ac:dyDescent="0.25">
      <c r="A43" s="18">
        <v>38</v>
      </c>
      <c r="B43" s="24">
        <v>619</v>
      </c>
      <c r="C43" t="str">
        <f t="shared" si="11"/>
        <v>Rankine, Luke</v>
      </c>
      <c r="D43" s="1">
        <f t="shared" si="12"/>
        <v>6</v>
      </c>
      <c r="E43" s="1" t="str">
        <f t="shared" si="13"/>
        <v xml:space="preserve">Basingstoke </v>
      </c>
      <c r="G43" s="25"/>
      <c r="H43" s="25"/>
      <c r="I43">
        <f>COUNTIF(E$6:E43,E43)</f>
        <v>6</v>
      </c>
      <c r="J43">
        <f>COUNTIF(F$6:F43,F43)</f>
        <v>0</v>
      </c>
      <c r="K43">
        <f>SUMIF(F$6:F43,F43,A$6:A43)</f>
        <v>0</v>
      </c>
      <c r="L43" t="str">
        <f t="shared" si="5"/>
        <v/>
      </c>
      <c r="M43" s="1" t="str">
        <f t="shared" si="6"/>
        <v/>
      </c>
      <c r="N43" s="1" t="str">
        <f t="shared" si="7"/>
        <v/>
      </c>
      <c r="O43" s="17" t="str">
        <f t="shared" si="3"/>
        <v/>
      </c>
      <c r="P43" s="18" t="str">
        <f t="shared" si="4"/>
        <v/>
      </c>
    </row>
    <row r="44" spans="1:19" ht="15.5" x14ac:dyDescent="0.25">
      <c r="A44" s="18">
        <v>39</v>
      </c>
      <c r="B44" s="24">
        <v>737</v>
      </c>
      <c r="C44" t="str">
        <f t="shared" si="11"/>
        <v>Boothroyd, Archie</v>
      </c>
      <c r="D44" s="1">
        <f t="shared" si="12"/>
        <v>6</v>
      </c>
      <c r="E44" s="1" t="str">
        <f t="shared" si="13"/>
        <v>South East and Winchester</v>
      </c>
      <c r="G44" s="25" t="s">
        <v>372</v>
      </c>
      <c r="H44" s="25" t="s">
        <v>374</v>
      </c>
      <c r="I44">
        <f>COUNTIF(E$6:E44,E44)</f>
        <v>5</v>
      </c>
      <c r="J44">
        <f>COUNTIF(F$6:F44,F44)</f>
        <v>0</v>
      </c>
      <c r="K44">
        <f>SUMIF(F$6:F44,F44,A$6:A44)</f>
        <v>0</v>
      </c>
      <c r="L44" t="str">
        <f t="shared" si="5"/>
        <v/>
      </c>
      <c r="M44" s="1" t="str">
        <f t="shared" si="6"/>
        <v/>
      </c>
      <c r="N44" s="1" t="str">
        <f t="shared" si="7"/>
        <v/>
      </c>
      <c r="O44" s="17" t="str">
        <f t="shared" si="3"/>
        <v/>
      </c>
      <c r="P44" s="18" t="str">
        <f t="shared" si="4"/>
        <v/>
      </c>
    </row>
    <row r="45" spans="1:19" ht="15.5" x14ac:dyDescent="0.25">
      <c r="A45" s="18">
        <v>40</v>
      </c>
      <c r="B45" s="24">
        <v>670</v>
      </c>
      <c r="C45" t="str">
        <f t="shared" si="11"/>
        <v>Walden, Elliot</v>
      </c>
      <c r="D45" s="1">
        <f t="shared" si="12"/>
        <v>6</v>
      </c>
      <c r="E45" s="1" t="str">
        <f t="shared" si="13"/>
        <v>Fareham</v>
      </c>
      <c r="G45" s="25"/>
      <c r="H45" s="25"/>
      <c r="I45">
        <f>COUNTIF(E$6:E45,E45)</f>
        <v>6</v>
      </c>
      <c r="J45">
        <f>COUNTIF(F$6:F45,F45)</f>
        <v>0</v>
      </c>
      <c r="K45">
        <f>SUMIF(F$6:F45,F45,A$6:A45)</f>
        <v>0</v>
      </c>
      <c r="L45" t="str">
        <f t="shared" si="5"/>
        <v/>
      </c>
      <c r="M45" s="1" t="str">
        <f t="shared" si="6"/>
        <v/>
      </c>
      <c r="N45" s="1" t="str">
        <f t="shared" si="7"/>
        <v/>
      </c>
      <c r="O45" s="17" t="str">
        <f t="shared" si="3"/>
        <v/>
      </c>
      <c r="P45" s="18" t="str">
        <f t="shared" si="4"/>
        <v/>
      </c>
    </row>
    <row r="46" spans="1:19" ht="15.5" x14ac:dyDescent="0.25">
      <c r="A46" s="18">
        <v>41</v>
      </c>
      <c r="B46" s="24">
        <v>974</v>
      </c>
      <c r="C46" t="str">
        <f t="shared" si="11"/>
        <v>Painter, Noah</v>
      </c>
      <c r="D46" s="1">
        <f t="shared" si="12"/>
        <v>6</v>
      </c>
      <c r="E46" s="1" t="str">
        <f t="shared" si="13"/>
        <v>Mountbatten - Romsey</v>
      </c>
      <c r="G46" s="25"/>
      <c r="H46" s="25"/>
      <c r="I46">
        <f>COUNTIF(E$6:E46,E46)</f>
        <v>2</v>
      </c>
      <c r="J46">
        <f>COUNTIF(F$6:F46,F46)</f>
        <v>0</v>
      </c>
      <c r="K46">
        <f>SUMIF(F$6:F46,F46,A$6:A46)</f>
        <v>0</v>
      </c>
      <c r="L46" t="str">
        <f t="shared" si="5"/>
        <v/>
      </c>
      <c r="M46" s="1" t="str">
        <f t="shared" si="6"/>
        <v/>
      </c>
      <c r="N46" s="1" t="str">
        <f t="shared" si="7"/>
        <v/>
      </c>
      <c r="O46" s="17" t="str">
        <f t="shared" si="3"/>
        <v/>
      </c>
      <c r="P46" s="18" t="str">
        <f t="shared" si="4"/>
        <v/>
      </c>
    </row>
    <row r="47" spans="1:19" ht="15.5" x14ac:dyDescent="0.25">
      <c r="A47" s="18">
        <v>42</v>
      </c>
      <c r="B47" s="24">
        <v>718</v>
      </c>
      <c r="C47" t="str">
        <f t="shared" si="11"/>
        <v>Dibben, Oscar</v>
      </c>
      <c r="D47" s="1">
        <f t="shared" si="12"/>
        <v>6</v>
      </c>
      <c r="E47" s="1" t="str">
        <f t="shared" si="13"/>
        <v>North Eastleigh and Winchester</v>
      </c>
      <c r="G47" s="25"/>
      <c r="H47" s="25"/>
      <c r="I47">
        <f>COUNTIF(E$6:E47,E47)</f>
        <v>6</v>
      </c>
      <c r="J47">
        <f>COUNTIF(F$6:F47,F47)</f>
        <v>0</v>
      </c>
      <c r="K47">
        <f>SUMIF(F$6:F47,F47,A$6:A47)</f>
        <v>0</v>
      </c>
      <c r="L47" t="str">
        <f t="shared" si="5"/>
        <v/>
      </c>
      <c r="M47" s="1" t="str">
        <f t="shared" si="6"/>
        <v/>
      </c>
      <c r="N47" s="1" t="str">
        <f t="shared" si="7"/>
        <v/>
      </c>
      <c r="O47" s="17" t="str">
        <f t="shared" si="3"/>
        <v/>
      </c>
      <c r="P47" s="18" t="str">
        <f t="shared" si="4"/>
        <v/>
      </c>
    </row>
    <row r="48" spans="1:19" ht="15.5" x14ac:dyDescent="0.25">
      <c r="A48" s="18">
        <v>43</v>
      </c>
      <c r="B48" s="24">
        <v>975</v>
      </c>
      <c r="C48" t="str">
        <f t="shared" si="11"/>
        <v>Seeds, Teddy</v>
      </c>
      <c r="D48" s="1">
        <f t="shared" si="12"/>
        <v>6</v>
      </c>
      <c r="E48" s="1" t="str">
        <f t="shared" si="13"/>
        <v>Mountbatten - Romsey</v>
      </c>
      <c r="G48" s="25"/>
      <c r="H48" s="25"/>
      <c r="I48">
        <f>COUNTIF(E$6:E48,E48)</f>
        <v>3</v>
      </c>
      <c r="J48">
        <f>COUNTIF(F$6:F48,F48)</f>
        <v>0</v>
      </c>
      <c r="K48">
        <f>SUMIF(F$6:F48,F48,A$6:A48)</f>
        <v>0</v>
      </c>
      <c r="L48" t="str">
        <f t="shared" si="5"/>
        <v/>
      </c>
      <c r="M48" s="1" t="str">
        <f t="shared" si="6"/>
        <v/>
      </c>
      <c r="N48" s="1" t="str">
        <f t="shared" si="7"/>
        <v/>
      </c>
      <c r="O48" s="17" t="str">
        <f t="shared" si="3"/>
        <v/>
      </c>
      <c r="P48" s="18"/>
    </row>
    <row r="49" spans="1:16" ht="15.5" x14ac:dyDescent="0.25">
      <c r="A49" s="18">
        <v>44</v>
      </c>
      <c r="B49" s="24">
        <v>783</v>
      </c>
      <c r="C49" t="str">
        <f t="shared" si="11"/>
        <v>Stevens, Cody</v>
      </c>
      <c r="D49" s="1">
        <f t="shared" si="12"/>
        <v>6</v>
      </c>
      <c r="E49" s="1" t="str">
        <f t="shared" si="13"/>
        <v>New Forest</v>
      </c>
      <c r="G49" s="25"/>
      <c r="H49" s="25"/>
      <c r="I49">
        <f>COUNTIF(E$6:E49,E49)</f>
        <v>6</v>
      </c>
      <c r="J49">
        <f>COUNTIF(F$6:F49,F49)</f>
        <v>0</v>
      </c>
      <c r="K49">
        <f>SUMIF(F$6:F49,F49,A$6:A49)</f>
        <v>0</v>
      </c>
      <c r="L49" t="str">
        <f t="shared" si="5"/>
        <v/>
      </c>
      <c r="M49" s="1" t="str">
        <f t="shared" si="6"/>
        <v/>
      </c>
      <c r="N49" s="1" t="str">
        <f t="shared" si="7"/>
        <v/>
      </c>
      <c r="O49" s="17" t="str">
        <f t="shared" si="3"/>
        <v/>
      </c>
      <c r="P49" s="18"/>
    </row>
    <row r="50" spans="1:16" ht="15.5" x14ac:dyDescent="0.25">
      <c r="A50" s="18">
        <v>45</v>
      </c>
      <c r="B50" s="24">
        <v>719</v>
      </c>
      <c r="C50" t="str">
        <f t="shared" si="11"/>
        <v>Lloyd , Robert</v>
      </c>
      <c r="D50" s="1">
        <f t="shared" si="12"/>
        <v>6</v>
      </c>
      <c r="E50" s="1" t="str">
        <f t="shared" si="13"/>
        <v>North Eastleigh and Winchester</v>
      </c>
      <c r="G50" s="25"/>
      <c r="H50" s="25"/>
      <c r="I50">
        <f>COUNTIF(E$6:E50,E50)</f>
        <v>7</v>
      </c>
      <c r="J50">
        <f>COUNTIF(F$6:F50,F50)</f>
        <v>0</v>
      </c>
      <c r="K50">
        <f>SUMIF(F$6:F50,F50,A$6:A50)</f>
        <v>0</v>
      </c>
      <c r="L50" t="str">
        <f t="shared" si="5"/>
        <v/>
      </c>
      <c r="M50" s="1" t="str">
        <f t="shared" si="6"/>
        <v/>
      </c>
      <c r="N50" s="1" t="str">
        <f t="shared" si="7"/>
        <v/>
      </c>
      <c r="O50" s="17" t="str">
        <f t="shared" si="3"/>
        <v/>
      </c>
      <c r="P50" s="18" t="str">
        <f t="shared" si="4"/>
        <v/>
      </c>
    </row>
    <row r="51" spans="1:16" ht="15.5" x14ac:dyDescent="0.25">
      <c r="A51" s="18">
        <v>46</v>
      </c>
      <c r="B51" s="24">
        <v>887</v>
      </c>
      <c r="C51" t="str">
        <f t="shared" si="11"/>
        <v>Greszta, Aleksander</v>
      </c>
      <c r="D51" s="1">
        <f t="shared" si="12"/>
        <v>6</v>
      </c>
      <c r="E51" s="1" t="str">
        <f t="shared" si="13"/>
        <v>Mountbattebn - Andover</v>
      </c>
      <c r="G51" s="25" t="s">
        <v>372</v>
      </c>
      <c r="H51" s="25" t="s">
        <v>375</v>
      </c>
      <c r="I51">
        <f>COUNTIF(E$6:E51,E51)</f>
        <v>2</v>
      </c>
      <c r="J51">
        <f>COUNTIF(F$6:F51,F51)</f>
        <v>0</v>
      </c>
      <c r="K51">
        <f>SUMIF(F$6:F51,F51,A$6:A51)</f>
        <v>0</v>
      </c>
      <c r="L51" t="str">
        <f t="shared" si="5"/>
        <v/>
      </c>
      <c r="M51" s="1" t="str">
        <f t="shared" si="6"/>
        <v/>
      </c>
      <c r="N51" s="1" t="str">
        <f t="shared" si="7"/>
        <v/>
      </c>
      <c r="O51" s="17" t="str">
        <f t="shared" si="3"/>
        <v/>
      </c>
      <c r="P51" s="18" t="str">
        <f t="shared" si="4"/>
        <v/>
      </c>
    </row>
    <row r="52" spans="1:16" ht="15.5" x14ac:dyDescent="0.25">
      <c r="A52" s="18">
        <v>47</v>
      </c>
      <c r="B52" s="24">
        <v>712</v>
      </c>
      <c r="C52" t="str">
        <f t="shared" si="11"/>
        <v>Rogers , Lincoln</v>
      </c>
      <c r="D52" s="1">
        <f t="shared" si="12"/>
        <v>6</v>
      </c>
      <c r="E52" s="1" t="str">
        <f t="shared" si="13"/>
        <v>North Eastleigh and Winchester</v>
      </c>
      <c r="G52" s="25"/>
      <c r="H52" s="25"/>
      <c r="I52">
        <f>COUNTIF(E$6:E52,E52)</f>
        <v>8</v>
      </c>
      <c r="J52">
        <f>COUNTIF(F$6:F52,F52)</f>
        <v>0</v>
      </c>
      <c r="K52">
        <f>SUMIF(F$6:F52,F52,A$6:A52)</f>
        <v>0</v>
      </c>
      <c r="L52" t="str">
        <f t="shared" si="5"/>
        <v/>
      </c>
      <c r="M52" s="1" t="str">
        <f t="shared" si="6"/>
        <v/>
      </c>
      <c r="N52" s="1" t="str">
        <f t="shared" si="7"/>
        <v/>
      </c>
      <c r="O52" s="17" t="str">
        <f t="shared" si="3"/>
        <v/>
      </c>
      <c r="P52" s="18" t="str">
        <f t="shared" si="4"/>
        <v/>
      </c>
    </row>
    <row r="53" spans="1:16" ht="15.5" x14ac:dyDescent="0.25">
      <c r="A53" s="18">
        <v>48</v>
      </c>
      <c r="B53" s="24">
        <v>784</v>
      </c>
      <c r="C53" t="str">
        <f t="shared" si="11"/>
        <v>Guillon, Milo</v>
      </c>
      <c r="D53" s="1">
        <f t="shared" si="12"/>
        <v>6</v>
      </c>
      <c r="E53" s="1" t="str">
        <f t="shared" si="13"/>
        <v>New Forest</v>
      </c>
      <c r="G53" s="25"/>
      <c r="H53" s="25"/>
      <c r="I53">
        <f>COUNTIF(E$6:E53,E53)</f>
        <v>7</v>
      </c>
      <c r="J53">
        <f>COUNTIF(F$6:F53,F53)</f>
        <v>0</v>
      </c>
      <c r="K53">
        <f>SUMIF(F$6:F53,F53,A$6:A53)</f>
        <v>0</v>
      </c>
      <c r="L53" t="str">
        <f t="shared" si="5"/>
        <v/>
      </c>
      <c r="M53" s="1" t="str">
        <f t="shared" si="6"/>
        <v/>
      </c>
      <c r="N53" s="1" t="str">
        <f t="shared" si="7"/>
        <v/>
      </c>
      <c r="O53" s="17" t="str">
        <f t="shared" si="3"/>
        <v/>
      </c>
      <c r="P53" s="18" t="str">
        <f t="shared" si="4"/>
        <v/>
      </c>
    </row>
    <row r="54" spans="1:16" ht="15.5" x14ac:dyDescent="0.25">
      <c r="A54" s="18">
        <v>49</v>
      </c>
      <c r="B54" s="24">
        <v>757</v>
      </c>
      <c r="C54" t="str">
        <f t="shared" si="11"/>
        <v>Saunders, Kai</v>
      </c>
      <c r="D54" s="1">
        <f t="shared" si="12"/>
        <v>6</v>
      </c>
      <c r="E54" s="1" t="str">
        <f t="shared" si="13"/>
        <v>Southanmpton</v>
      </c>
      <c r="G54" s="25"/>
      <c r="H54" s="25"/>
      <c r="I54">
        <f>COUNTIF(E$6:E54,E54)</f>
        <v>2</v>
      </c>
      <c r="J54">
        <f>COUNTIF(F$6:F54,F54)</f>
        <v>0</v>
      </c>
      <c r="K54">
        <f>SUMIF(F$6:F54,F54,A$6:A54)</f>
        <v>0</v>
      </c>
      <c r="L54" t="str">
        <f t="shared" si="5"/>
        <v/>
      </c>
      <c r="M54" s="1" t="str">
        <f t="shared" si="6"/>
        <v/>
      </c>
      <c r="N54" s="1" t="str">
        <f t="shared" si="7"/>
        <v/>
      </c>
      <c r="O54" s="17" t="str">
        <f t="shared" si="3"/>
        <v/>
      </c>
      <c r="P54" s="18" t="str">
        <f t="shared" si="4"/>
        <v/>
      </c>
    </row>
    <row r="55" spans="1:16" ht="15.5" x14ac:dyDescent="0.25">
      <c r="A55" s="18">
        <v>50</v>
      </c>
      <c r="B55" s="24">
        <v>890</v>
      </c>
      <c r="C55" t="str">
        <f t="shared" si="11"/>
        <v>Newth , Archie</v>
      </c>
      <c r="D55" s="1">
        <f t="shared" si="12"/>
        <v>6</v>
      </c>
      <c r="E55" s="1" t="str">
        <f t="shared" si="13"/>
        <v>Mountbattebn - Andover</v>
      </c>
      <c r="G55" s="25"/>
      <c r="H55" s="25"/>
      <c r="I55">
        <f>COUNTIF(E$6:E55,E55)</f>
        <v>3</v>
      </c>
      <c r="J55">
        <f>COUNTIF(F$6:F55,F55)</f>
        <v>0</v>
      </c>
      <c r="K55">
        <f>SUMIF(F$6:F55,F55,A$6:A55)</f>
        <v>0</v>
      </c>
      <c r="L55" t="str">
        <f t="shared" si="5"/>
        <v/>
      </c>
      <c r="M55" s="1" t="str">
        <f t="shared" si="6"/>
        <v/>
      </c>
      <c r="N55" s="1" t="str">
        <f t="shared" si="7"/>
        <v/>
      </c>
      <c r="O55" s="17" t="str">
        <f t="shared" si="3"/>
        <v/>
      </c>
      <c r="P55" s="18" t="str">
        <f t="shared" si="4"/>
        <v/>
      </c>
    </row>
    <row r="56" spans="1:16" ht="15.5" x14ac:dyDescent="0.25">
      <c r="A56" s="18">
        <v>51</v>
      </c>
      <c r="B56" s="24">
        <v>869</v>
      </c>
      <c r="C56" t="str">
        <f t="shared" si="11"/>
        <v>Lindsay, Oakley</v>
      </c>
      <c r="D56" s="1">
        <f t="shared" si="12"/>
        <v>6</v>
      </c>
      <c r="E56" s="1" t="str">
        <f t="shared" si="13"/>
        <v>Portsmouth</v>
      </c>
      <c r="G56" s="25"/>
      <c r="H56" s="25"/>
      <c r="I56">
        <f>COUNTIF(E$6:E56,E56)</f>
        <v>2</v>
      </c>
      <c r="J56">
        <f>COUNTIF(F$6:F56,F56)</f>
        <v>0</v>
      </c>
      <c r="K56">
        <f>SUMIF(F$6:F56,F56,A$6:A56)</f>
        <v>0</v>
      </c>
      <c r="L56" t="str">
        <f t="shared" si="5"/>
        <v/>
      </c>
      <c r="M56" s="1" t="str">
        <f t="shared" si="6"/>
        <v/>
      </c>
      <c r="N56" s="1" t="str">
        <f t="shared" si="7"/>
        <v/>
      </c>
      <c r="O56" s="17" t="str">
        <f t="shared" si="3"/>
        <v/>
      </c>
      <c r="P56" s="18" t="str">
        <f t="shared" si="4"/>
        <v/>
      </c>
    </row>
    <row r="57" spans="1:16" ht="15.5" x14ac:dyDescent="0.25">
      <c r="A57" s="18">
        <v>52</v>
      </c>
      <c r="B57" s="24">
        <v>691</v>
      </c>
      <c r="C57" t="str">
        <f t="shared" si="11"/>
        <v xml:space="preserve">Flanders, Ralph </v>
      </c>
      <c r="D57" s="1">
        <f t="shared" si="12"/>
        <v>6</v>
      </c>
      <c r="E57" s="1" t="str">
        <f t="shared" si="13"/>
        <v xml:space="preserve">North East Hants </v>
      </c>
      <c r="G57" s="25"/>
      <c r="H57" s="25"/>
      <c r="I57">
        <f>COUNTIF(E$6:E57,E57)</f>
        <v>6</v>
      </c>
      <c r="J57">
        <f>COUNTIF(F$6:F57,F57)</f>
        <v>0</v>
      </c>
      <c r="K57">
        <f>SUMIF(F$6:F57,F57,A$6:A57)</f>
        <v>0</v>
      </c>
      <c r="L57" t="str">
        <f t="shared" si="5"/>
        <v/>
      </c>
      <c r="M57" s="1" t="str">
        <f t="shared" si="6"/>
        <v/>
      </c>
      <c r="N57" s="1" t="str">
        <f t="shared" si="7"/>
        <v/>
      </c>
      <c r="O57" s="17" t="str">
        <f t="shared" si="3"/>
        <v/>
      </c>
      <c r="P57" s="18" t="str">
        <f t="shared" si="4"/>
        <v/>
      </c>
    </row>
    <row r="58" spans="1:16" ht="15.5" x14ac:dyDescent="0.25">
      <c r="A58" s="18">
        <v>53</v>
      </c>
      <c r="B58" s="24">
        <v>852</v>
      </c>
      <c r="C58" t="str">
        <f t="shared" si="11"/>
        <v>Stevens, Toby</v>
      </c>
      <c r="D58" s="1">
        <f t="shared" si="12"/>
        <v>6</v>
      </c>
      <c r="E58" s="1" t="str">
        <f t="shared" si="13"/>
        <v>IOW</v>
      </c>
      <c r="G58" s="25"/>
      <c r="H58" s="25"/>
      <c r="I58">
        <f>COUNTIF(E$6:E58,E58)</f>
        <v>3</v>
      </c>
      <c r="J58">
        <f>COUNTIF(F$6:F58,F58)</f>
        <v>0</v>
      </c>
      <c r="K58">
        <f>SUMIF(F$6:F58,F58,A$6:A58)</f>
        <v>0</v>
      </c>
      <c r="L58" t="str">
        <f t="shared" si="5"/>
        <v/>
      </c>
      <c r="M58" s="1" t="str">
        <f t="shared" si="6"/>
        <v/>
      </c>
      <c r="N58" s="1" t="str">
        <f t="shared" si="7"/>
        <v/>
      </c>
      <c r="O58" s="17" t="str">
        <f t="shared" si="3"/>
        <v/>
      </c>
      <c r="P58" s="18" t="str">
        <f t="shared" si="4"/>
        <v/>
      </c>
    </row>
    <row r="59" spans="1:16" ht="15.5" x14ac:dyDescent="0.25">
      <c r="A59" s="18">
        <v>54</v>
      </c>
      <c r="B59" s="24">
        <v>853</v>
      </c>
      <c r="C59" t="str">
        <f t="shared" si="11"/>
        <v>Packham, Rafe</v>
      </c>
      <c r="D59" s="1">
        <f t="shared" si="12"/>
        <v>6</v>
      </c>
      <c r="E59" s="1" t="str">
        <f t="shared" si="13"/>
        <v>IOW</v>
      </c>
      <c r="G59" s="25"/>
      <c r="H59" s="25"/>
      <c r="I59">
        <f>COUNTIF(E$6:E59,E59)</f>
        <v>4</v>
      </c>
      <c r="J59">
        <f>COUNTIF(F$6:F59,F59)</f>
        <v>0</v>
      </c>
      <c r="K59">
        <f>SUMIF(F$6:F59,F59,A$6:A59)</f>
        <v>0</v>
      </c>
      <c r="L59" t="str">
        <f t="shared" si="5"/>
        <v/>
      </c>
      <c r="M59" s="1" t="str">
        <f t="shared" si="6"/>
        <v/>
      </c>
      <c r="N59" s="1" t="str">
        <f t="shared" si="7"/>
        <v/>
      </c>
      <c r="O59" s="17" t="str">
        <f t="shared" si="3"/>
        <v/>
      </c>
      <c r="P59" s="18" t="str">
        <f t="shared" si="4"/>
        <v/>
      </c>
    </row>
    <row r="60" spans="1:16" ht="15.5" x14ac:dyDescent="0.25">
      <c r="A60" s="18">
        <v>55</v>
      </c>
      <c r="B60" s="24">
        <v>766</v>
      </c>
      <c r="C60" t="str">
        <f t="shared" si="11"/>
        <v>Acres, Will</v>
      </c>
      <c r="D60" s="1">
        <f t="shared" si="12"/>
        <v>6</v>
      </c>
      <c r="E60" s="1" t="str">
        <f t="shared" si="13"/>
        <v>Southanmpton</v>
      </c>
      <c r="G60" s="25"/>
      <c r="H60" s="25"/>
      <c r="I60">
        <f>COUNTIF(E$6:E60,E60)</f>
        <v>3</v>
      </c>
      <c r="J60">
        <f>COUNTIF(F$6:F60,F60)</f>
        <v>0</v>
      </c>
      <c r="K60">
        <f>SUMIF(F$6:F60,F60,A$6:A60)</f>
        <v>0</v>
      </c>
      <c r="L60" t="str">
        <f t="shared" si="5"/>
        <v/>
      </c>
      <c r="M60" s="1" t="str">
        <f t="shared" si="6"/>
        <v/>
      </c>
      <c r="N60" s="1" t="str">
        <f t="shared" si="7"/>
        <v/>
      </c>
      <c r="O60" s="17" t="str">
        <f t="shared" si="3"/>
        <v/>
      </c>
      <c r="P60" s="18" t="str">
        <f t="shared" si="4"/>
        <v/>
      </c>
    </row>
    <row r="61" spans="1:16" ht="15.5" x14ac:dyDescent="0.25">
      <c r="A61" s="18">
        <v>56</v>
      </c>
      <c r="B61" s="24">
        <v>893</v>
      </c>
      <c r="C61" t="str">
        <f t="shared" si="11"/>
        <v>Whittaker, Jacob</v>
      </c>
      <c r="D61" s="1">
        <f t="shared" si="12"/>
        <v>6</v>
      </c>
      <c r="E61" s="1" t="str">
        <f t="shared" si="13"/>
        <v>Mountbattebn - Andover</v>
      </c>
      <c r="G61" s="25"/>
      <c r="H61" s="25"/>
      <c r="I61">
        <f>COUNTIF(E$6:E61,E61)</f>
        <v>4</v>
      </c>
      <c r="J61">
        <f>COUNTIF(F$6:F61,F61)</f>
        <v>0</v>
      </c>
      <c r="K61">
        <f>SUMIF(F$6:F61,F61,A$6:A61)</f>
        <v>0</v>
      </c>
      <c r="L61" t="str">
        <f t="shared" si="5"/>
        <v/>
      </c>
      <c r="M61" s="1" t="str">
        <f t="shared" si="6"/>
        <v/>
      </c>
      <c r="N61" s="1" t="str">
        <f t="shared" si="7"/>
        <v/>
      </c>
      <c r="O61" s="17" t="str">
        <f t="shared" si="3"/>
        <v/>
      </c>
      <c r="P61" s="18" t="str">
        <f t="shared" si="4"/>
        <v/>
      </c>
    </row>
    <row r="62" spans="1:16" ht="15.5" x14ac:dyDescent="0.25">
      <c r="A62" s="18">
        <v>57</v>
      </c>
      <c r="B62" s="24">
        <v>623</v>
      </c>
      <c r="C62" t="str">
        <f t="shared" si="11"/>
        <v>Currie, Freddie</v>
      </c>
      <c r="D62" s="1">
        <f t="shared" si="12"/>
        <v>6</v>
      </c>
      <c r="E62" s="1" t="str">
        <f t="shared" si="13"/>
        <v xml:space="preserve">Basingstoke </v>
      </c>
      <c r="G62" s="25"/>
      <c r="H62" s="25"/>
      <c r="I62">
        <f>COUNTIF(E$6:E62,E62)</f>
        <v>7</v>
      </c>
      <c r="J62">
        <f>COUNTIF(F$6:F62,F62)</f>
        <v>0</v>
      </c>
      <c r="K62">
        <f>SUMIF(F$6:F62,F62,A$6:A62)</f>
        <v>0</v>
      </c>
      <c r="L62" t="str">
        <f t="shared" si="5"/>
        <v/>
      </c>
      <c r="M62" s="1" t="str">
        <f t="shared" si="6"/>
        <v/>
      </c>
      <c r="N62" s="1" t="str">
        <f t="shared" si="7"/>
        <v/>
      </c>
      <c r="O62" s="17" t="str">
        <f t="shared" si="3"/>
        <v/>
      </c>
      <c r="P62" s="18" t="str">
        <f t="shared" si="4"/>
        <v/>
      </c>
    </row>
    <row r="63" spans="1:16" ht="15.5" x14ac:dyDescent="0.25">
      <c r="A63" s="18">
        <v>58</v>
      </c>
      <c r="B63" s="24">
        <v>716</v>
      </c>
      <c r="C63" t="str">
        <f t="shared" si="11"/>
        <v>Young, Jenson</v>
      </c>
      <c r="D63" s="1">
        <f t="shared" si="12"/>
        <v>6</v>
      </c>
      <c r="E63" s="1" t="str">
        <f t="shared" si="13"/>
        <v>North Eastleigh and Winchester</v>
      </c>
      <c r="G63" s="25"/>
      <c r="H63" s="25"/>
      <c r="I63">
        <f>COUNTIF(E$6:E63,E63)</f>
        <v>9</v>
      </c>
      <c r="J63">
        <f>COUNTIF(F$6:F63,F63)</f>
        <v>0</v>
      </c>
      <c r="K63">
        <f>SUMIF(F$6:F63,F63,A$6:A63)</f>
        <v>0</v>
      </c>
      <c r="L63" t="str">
        <f t="shared" si="5"/>
        <v/>
      </c>
      <c r="M63" s="1" t="str">
        <f t="shared" si="6"/>
        <v/>
      </c>
      <c r="N63" s="1" t="str">
        <f t="shared" si="7"/>
        <v/>
      </c>
      <c r="O63" s="17" t="str">
        <f t="shared" si="3"/>
        <v/>
      </c>
      <c r="P63" s="18" t="str">
        <f t="shared" si="4"/>
        <v/>
      </c>
    </row>
    <row r="64" spans="1:16" ht="15.5" x14ac:dyDescent="0.25">
      <c r="A64" s="18">
        <v>59</v>
      </c>
      <c r="B64" s="24">
        <v>620</v>
      </c>
      <c r="C64" t="str">
        <f t="shared" si="11"/>
        <v>Lincoln, Harry</v>
      </c>
      <c r="D64" s="1">
        <f t="shared" si="12"/>
        <v>6</v>
      </c>
      <c r="E64" s="1" t="str">
        <f t="shared" si="13"/>
        <v xml:space="preserve">Basingstoke </v>
      </c>
      <c r="G64" s="25"/>
      <c r="H64" s="25"/>
      <c r="I64">
        <f>COUNTIF(E$6:E64,E64)</f>
        <v>8</v>
      </c>
      <c r="J64">
        <f>COUNTIF(F$6:F64,F64)</f>
        <v>0</v>
      </c>
      <c r="K64">
        <f>SUMIF(F$6:F64,F64,A$6:A64)</f>
        <v>0</v>
      </c>
      <c r="L64" t="str">
        <f t="shared" si="5"/>
        <v/>
      </c>
      <c r="M64" s="1" t="str">
        <f t="shared" si="6"/>
        <v/>
      </c>
      <c r="N64" s="1" t="str">
        <f t="shared" si="7"/>
        <v/>
      </c>
      <c r="O64" s="17" t="str">
        <f t="shared" si="3"/>
        <v/>
      </c>
      <c r="P64" s="18" t="str">
        <f t="shared" si="4"/>
        <v/>
      </c>
    </row>
    <row r="65" spans="1:16" ht="15.5" x14ac:dyDescent="0.25">
      <c r="A65" s="18">
        <v>60</v>
      </c>
      <c r="B65" s="24">
        <v>866</v>
      </c>
      <c r="C65" t="str">
        <f t="shared" si="11"/>
        <v>Parnell, William</v>
      </c>
      <c r="D65" s="1">
        <f t="shared" si="12"/>
        <v>6</v>
      </c>
      <c r="E65" s="1" t="str">
        <f t="shared" si="13"/>
        <v>Portsmouth</v>
      </c>
      <c r="G65" s="25"/>
      <c r="H65" s="25"/>
      <c r="I65">
        <f>COUNTIF(E$6:E65,E65)</f>
        <v>3</v>
      </c>
      <c r="J65">
        <f>COUNTIF(F$6:F65,F65)</f>
        <v>0</v>
      </c>
      <c r="K65">
        <f>SUMIF(F$6:F65,F65,A$6:A65)</f>
        <v>0</v>
      </c>
      <c r="L65" t="str">
        <f t="shared" si="5"/>
        <v/>
      </c>
      <c r="M65" s="1" t="str">
        <f t="shared" si="6"/>
        <v/>
      </c>
      <c r="N65" s="1" t="str">
        <f t="shared" si="7"/>
        <v/>
      </c>
      <c r="O65" s="17" t="str">
        <f t="shared" si="3"/>
        <v/>
      </c>
      <c r="P65" s="18" t="str">
        <f t="shared" si="4"/>
        <v/>
      </c>
    </row>
    <row r="66" spans="1:16" ht="15.5" x14ac:dyDescent="0.25">
      <c r="A66" s="18">
        <v>61</v>
      </c>
      <c r="B66" s="24">
        <v>715</v>
      </c>
      <c r="C66" t="str">
        <f t="shared" si="11"/>
        <v>Foden, Sebastian</v>
      </c>
      <c r="D66" s="1">
        <f t="shared" si="12"/>
        <v>6</v>
      </c>
      <c r="E66" s="1" t="str">
        <f t="shared" si="13"/>
        <v>North Eastleigh and Winchester</v>
      </c>
      <c r="G66" s="25"/>
      <c r="H66" s="25"/>
      <c r="I66">
        <f>COUNTIF(E$6:E66,E66)</f>
        <v>10</v>
      </c>
      <c r="J66">
        <f>COUNTIF(F$6:F66,F66)</f>
        <v>0</v>
      </c>
      <c r="K66">
        <f>SUMIF(F$6:F66,F66,A$6:A66)</f>
        <v>0</v>
      </c>
      <c r="L66" t="str">
        <f t="shared" si="5"/>
        <v/>
      </c>
      <c r="M66" s="1" t="str">
        <f t="shared" si="6"/>
        <v/>
      </c>
      <c r="N66" s="1" t="str">
        <f t="shared" si="7"/>
        <v/>
      </c>
      <c r="O66" s="17" t="str">
        <f t="shared" si="3"/>
        <v/>
      </c>
      <c r="P66" s="18" t="str">
        <f t="shared" si="4"/>
        <v/>
      </c>
    </row>
    <row r="67" spans="1:16" ht="15.5" x14ac:dyDescent="0.25">
      <c r="A67" s="18">
        <v>62</v>
      </c>
      <c r="B67" s="24">
        <v>889</v>
      </c>
      <c r="C67" t="str">
        <f t="shared" si="11"/>
        <v>Izzo, Nico</v>
      </c>
      <c r="D67" s="1">
        <f t="shared" si="12"/>
        <v>6</v>
      </c>
      <c r="E67" s="1" t="str">
        <f t="shared" si="13"/>
        <v>Mountbattebn - Andover</v>
      </c>
      <c r="G67" s="25"/>
      <c r="H67" s="25"/>
      <c r="I67">
        <f>COUNTIF(E$6:E67,E67)</f>
        <v>5</v>
      </c>
      <c r="J67">
        <f>COUNTIF(F$6:F67,F67)</f>
        <v>0</v>
      </c>
      <c r="K67">
        <f>SUMIF(F$6:F67,F67,A$6:A67)</f>
        <v>0</v>
      </c>
      <c r="L67" t="str">
        <f t="shared" si="5"/>
        <v/>
      </c>
      <c r="M67" s="1" t="str">
        <f t="shared" si="6"/>
        <v/>
      </c>
      <c r="N67" s="1" t="str">
        <f t="shared" si="7"/>
        <v/>
      </c>
      <c r="O67" s="17" t="str">
        <f t="shared" si="3"/>
        <v/>
      </c>
      <c r="P67" s="18" t="str">
        <f t="shared" si="4"/>
        <v/>
      </c>
    </row>
    <row r="68" spans="1:16" ht="15.5" x14ac:dyDescent="0.25">
      <c r="A68" s="18">
        <v>63</v>
      </c>
      <c r="B68" s="24">
        <v>850</v>
      </c>
      <c r="C68" t="str">
        <f t="shared" si="11"/>
        <v>Davis, Stanley</v>
      </c>
      <c r="D68" s="1">
        <f t="shared" si="12"/>
        <v>6</v>
      </c>
      <c r="E68" s="1" t="str">
        <f t="shared" si="13"/>
        <v>IOW</v>
      </c>
      <c r="G68" s="25"/>
      <c r="H68" s="25" t="s">
        <v>360</v>
      </c>
      <c r="I68">
        <f>COUNTIF(E$6:E68,E68)</f>
        <v>5</v>
      </c>
      <c r="J68">
        <f>COUNTIF(F$6:F68,F68)</f>
        <v>0</v>
      </c>
      <c r="K68">
        <f>SUMIF(F$6:F68,F68,A$6:A68)</f>
        <v>0</v>
      </c>
      <c r="L68" t="str">
        <f t="shared" si="5"/>
        <v/>
      </c>
      <c r="M68" s="1" t="str">
        <f t="shared" si="6"/>
        <v/>
      </c>
      <c r="N68" s="1" t="str">
        <f t="shared" si="7"/>
        <v/>
      </c>
      <c r="O68" s="17" t="str">
        <f t="shared" si="3"/>
        <v/>
      </c>
      <c r="P68" s="18" t="str">
        <f t="shared" si="4"/>
        <v/>
      </c>
    </row>
    <row r="69" spans="1:16" ht="15.5" x14ac:dyDescent="0.25">
      <c r="A69" s="18">
        <v>64</v>
      </c>
      <c r="B69" s="24">
        <v>624</v>
      </c>
      <c r="C69" t="str">
        <f t="shared" si="11"/>
        <v xml:space="preserve">Pattison, Finley </v>
      </c>
      <c r="D69" s="1">
        <f t="shared" si="12"/>
        <v>6</v>
      </c>
      <c r="E69" s="1" t="str">
        <f t="shared" si="13"/>
        <v xml:space="preserve">Basingstoke </v>
      </c>
      <c r="G69" s="25"/>
      <c r="H69" s="25"/>
      <c r="I69">
        <f>COUNTIF(E$6:E69,E69)</f>
        <v>9</v>
      </c>
      <c r="J69">
        <f>COUNTIF(F$6:F69,F69)</f>
        <v>0</v>
      </c>
      <c r="K69">
        <f>SUMIF(F$6:F69,F69,A$6:A69)</f>
        <v>0</v>
      </c>
      <c r="L69" t="str">
        <f t="shared" si="5"/>
        <v/>
      </c>
      <c r="M69" s="1" t="str">
        <f t="shared" si="6"/>
        <v/>
      </c>
      <c r="N69" s="1" t="str">
        <f t="shared" si="7"/>
        <v/>
      </c>
      <c r="O69" s="17" t="str">
        <f t="shared" si="3"/>
        <v/>
      </c>
      <c r="P69" s="18" t="str">
        <f t="shared" si="4"/>
        <v/>
      </c>
    </row>
    <row r="70" spans="1:16" ht="15.5" x14ac:dyDescent="0.25">
      <c r="A70" s="18">
        <v>65</v>
      </c>
      <c r="B70" s="24">
        <v>660</v>
      </c>
      <c r="C70" t="str">
        <f t="shared" ref="C70:C101" si="14">IF(ISNUMBER(B70)=TRUE,VLOOKUP(B70,Athletes,2,FALSE)&amp;", "&amp;VLOOKUP(B70,Athletes,3,FALSE),"")</f>
        <v>Kopitsas, Orpheas</v>
      </c>
      <c r="D70" s="1">
        <f t="shared" ref="D70:D101" si="15">IF(ISNUMBER(B70)=TRUE,VLOOKUP(B70,Athletes,7,FALSE),"")</f>
        <v>6</v>
      </c>
      <c r="E70" s="1" t="str">
        <f t="shared" ref="E70:E101" si="16">IF(ISNUMBER(B70)=TRUE,VLOOKUP(B70,Athletes,6,FALSE),"")</f>
        <v>Fareham</v>
      </c>
      <c r="G70" s="25"/>
      <c r="H70" s="25"/>
      <c r="I70">
        <f>COUNTIF(E$6:E70,E70)</f>
        <v>7</v>
      </c>
      <c r="J70">
        <f>COUNTIF(F$6:F70,F70)</f>
        <v>0</v>
      </c>
      <c r="K70">
        <f>SUMIF(F$6:F70,F70,A$6:A70)</f>
        <v>0</v>
      </c>
      <c r="L70" t="str">
        <f t="shared" si="5"/>
        <v/>
      </c>
      <c r="M70" s="1" t="str">
        <f t="shared" si="6"/>
        <v/>
      </c>
      <c r="N70" s="1" t="str">
        <f t="shared" si="7"/>
        <v/>
      </c>
      <c r="O70" s="17" t="str">
        <f t="shared" ref="O70:O91" si="17">IF(ISNUMBER(B70)=TRUE,IF(SUM(L70:L70)&gt;0,SUM(L70:L70),""),"")</f>
        <v/>
      </c>
      <c r="P70" s="18" t="str">
        <f t="shared" ref="P70:P133" si="18">IF(B70&gt;0,IF(COUNTIF(NOS,B70)=1,"","Duplicate entry"),"")</f>
        <v/>
      </c>
    </row>
    <row r="71" spans="1:16" ht="15.5" x14ac:dyDescent="0.25">
      <c r="A71" s="18">
        <v>66</v>
      </c>
      <c r="B71" s="24">
        <v>845</v>
      </c>
      <c r="C71" t="str">
        <f t="shared" si="14"/>
        <v>Smith, Wilfred</v>
      </c>
      <c r="D71" s="1">
        <f t="shared" si="15"/>
        <v>6</v>
      </c>
      <c r="E71" s="1" t="str">
        <f t="shared" si="16"/>
        <v>IOW</v>
      </c>
      <c r="G71" s="25"/>
      <c r="H71" s="25"/>
      <c r="I71">
        <f>COUNTIF(E$6:E71,E71)</f>
        <v>6</v>
      </c>
      <c r="J71">
        <f>COUNTIF(F$6:F71,F71)</f>
        <v>0</v>
      </c>
      <c r="K71">
        <f>SUMIF(F$6:F71,F71,A$6:A71)</f>
        <v>0</v>
      </c>
      <c r="L71" t="str">
        <f t="shared" ref="L71:L134" si="19">IF(J71=$Q$1,K71+A71*10^-6,"")</f>
        <v/>
      </c>
      <c r="M71" s="1" t="str">
        <f t="shared" ref="M71:M134" si="20">IF(O71="","",RANK(O71,O$6:O$305,1))</f>
        <v/>
      </c>
      <c r="N71" s="1" t="str">
        <f t="shared" ref="N71:N105" si="21">IF(M71="","",F71)</f>
        <v/>
      </c>
      <c r="O71" s="17" t="str">
        <f t="shared" si="17"/>
        <v/>
      </c>
      <c r="P71" s="18" t="str">
        <f t="shared" si="18"/>
        <v/>
      </c>
    </row>
    <row r="72" spans="1:16" ht="15.5" x14ac:dyDescent="0.25">
      <c r="A72" s="18">
        <v>67</v>
      </c>
      <c r="B72" s="24">
        <v>641</v>
      </c>
      <c r="C72" t="str">
        <f t="shared" si="14"/>
        <v>Hewitson, Max</v>
      </c>
      <c r="D72" s="1">
        <f t="shared" si="15"/>
        <v>6</v>
      </c>
      <c r="E72" s="1" t="str">
        <f t="shared" si="16"/>
        <v>East Hants</v>
      </c>
      <c r="G72" s="25"/>
      <c r="H72" s="25"/>
      <c r="I72">
        <f>COUNTIF(E$6:E72,E72)</f>
        <v>3</v>
      </c>
      <c r="J72">
        <f>COUNTIF(F$6:F72,F72)</f>
        <v>0</v>
      </c>
      <c r="K72">
        <f>SUMIF(F$6:F72,F72,A$6:A72)</f>
        <v>0</v>
      </c>
      <c r="L72" t="str">
        <f t="shared" si="19"/>
        <v/>
      </c>
      <c r="M72" s="1" t="str">
        <f t="shared" si="20"/>
        <v/>
      </c>
      <c r="N72" s="1" t="str">
        <f t="shared" si="21"/>
        <v/>
      </c>
      <c r="O72" s="17" t="str">
        <f t="shared" si="17"/>
        <v/>
      </c>
      <c r="P72" s="18" t="str">
        <f t="shared" si="18"/>
        <v/>
      </c>
    </row>
    <row r="73" spans="1:16" ht="15.5" x14ac:dyDescent="0.25">
      <c r="A73" s="18">
        <v>68</v>
      </c>
      <c r="B73" s="24">
        <v>710</v>
      </c>
      <c r="C73" t="str">
        <f t="shared" si="14"/>
        <v>Brown, Rory</v>
      </c>
      <c r="D73" s="1">
        <f t="shared" si="15"/>
        <v>6</v>
      </c>
      <c r="E73" s="1" t="str">
        <f t="shared" si="16"/>
        <v>North Eastleigh and Winchester</v>
      </c>
      <c r="G73" s="25"/>
      <c r="H73" s="25"/>
      <c r="I73">
        <f>COUNTIF(E$6:E73,E73)</f>
        <v>11</v>
      </c>
      <c r="J73">
        <f>COUNTIF(F$6:F73,F73)</f>
        <v>0</v>
      </c>
      <c r="K73">
        <f>SUMIF(F$6:F73,F73,A$6:A73)</f>
        <v>0</v>
      </c>
      <c r="L73" t="str">
        <f t="shared" si="19"/>
        <v/>
      </c>
      <c r="M73" s="1" t="str">
        <f t="shared" si="20"/>
        <v/>
      </c>
      <c r="N73" s="1" t="str">
        <f t="shared" si="21"/>
        <v/>
      </c>
      <c r="O73" s="17" t="str">
        <f t="shared" si="17"/>
        <v/>
      </c>
      <c r="P73" s="18" t="str">
        <f t="shared" si="18"/>
        <v/>
      </c>
    </row>
    <row r="74" spans="1:16" ht="15.5" x14ac:dyDescent="0.25">
      <c r="A74" s="18">
        <v>69</v>
      </c>
      <c r="B74" s="24">
        <v>977</v>
      </c>
      <c r="C74" t="str">
        <f t="shared" si="14"/>
        <v>O’Neill, Cormac</v>
      </c>
      <c r="D74" s="1">
        <f t="shared" si="15"/>
        <v>6</v>
      </c>
      <c r="E74" s="1" t="str">
        <f t="shared" si="16"/>
        <v>Mountbatten - Romsey</v>
      </c>
      <c r="G74" s="25"/>
      <c r="H74" s="25"/>
      <c r="I74">
        <f>COUNTIF(E$6:E74,E74)</f>
        <v>4</v>
      </c>
      <c r="J74">
        <f>COUNTIF(F$6:F74,F74)</f>
        <v>0</v>
      </c>
      <c r="K74">
        <f>SUMIF(F$6:F74,F74,A$6:A74)</f>
        <v>0</v>
      </c>
      <c r="L74" t="str">
        <f t="shared" si="19"/>
        <v/>
      </c>
      <c r="M74" s="1" t="str">
        <f t="shared" si="20"/>
        <v/>
      </c>
      <c r="N74" s="1" t="str">
        <f t="shared" si="21"/>
        <v/>
      </c>
      <c r="O74" s="17" t="str">
        <f t="shared" si="17"/>
        <v/>
      </c>
      <c r="P74" s="18" t="str">
        <f t="shared" si="18"/>
        <v/>
      </c>
    </row>
    <row r="75" spans="1:16" ht="15.5" x14ac:dyDescent="0.25">
      <c r="A75" s="18">
        <v>70</v>
      </c>
      <c r="B75" s="24">
        <v>690</v>
      </c>
      <c r="C75" t="str">
        <f t="shared" si="14"/>
        <v xml:space="preserve">Rodwell, Henry </v>
      </c>
      <c r="D75" s="1">
        <f t="shared" si="15"/>
        <v>6</v>
      </c>
      <c r="E75" s="1" t="str">
        <f t="shared" si="16"/>
        <v xml:space="preserve">North East Hants </v>
      </c>
      <c r="G75" s="25"/>
      <c r="H75" s="25" t="s">
        <v>376</v>
      </c>
      <c r="I75">
        <f>COUNTIF(E$6:E75,E75)</f>
        <v>7</v>
      </c>
      <c r="J75">
        <f>COUNTIF(F$6:F75,F75)</f>
        <v>0</v>
      </c>
      <c r="K75">
        <f>SUMIF(F$6:F75,F75,A$6:A75)</f>
        <v>0</v>
      </c>
      <c r="L75" t="str">
        <f t="shared" si="19"/>
        <v/>
      </c>
      <c r="M75" s="1" t="str">
        <f t="shared" si="20"/>
        <v/>
      </c>
      <c r="N75" s="1" t="str">
        <f t="shared" si="21"/>
        <v/>
      </c>
      <c r="O75" s="17" t="str">
        <f t="shared" si="17"/>
        <v/>
      </c>
      <c r="P75" s="18" t="str">
        <f t="shared" si="18"/>
        <v/>
      </c>
    </row>
    <row r="76" spans="1:16" ht="15.5" x14ac:dyDescent="0.25">
      <c r="A76" s="18">
        <v>71</v>
      </c>
      <c r="B76" s="24">
        <v>664</v>
      </c>
      <c r="C76" t="str">
        <f t="shared" si="14"/>
        <v>Christie, Chester</v>
      </c>
      <c r="D76" s="1">
        <f t="shared" si="15"/>
        <v>6</v>
      </c>
      <c r="E76" s="1" t="str">
        <f t="shared" si="16"/>
        <v>Fareham</v>
      </c>
      <c r="G76" s="25"/>
      <c r="H76" s="25"/>
      <c r="I76">
        <f>COUNTIF(E$6:E76,E76)</f>
        <v>8</v>
      </c>
      <c r="J76">
        <f>COUNTIF(F$6:F76,F76)</f>
        <v>0</v>
      </c>
      <c r="K76">
        <f>SUMIF(F$6:F76,F76,A$6:A76)</f>
        <v>0</v>
      </c>
      <c r="L76" t="str">
        <f t="shared" si="19"/>
        <v/>
      </c>
      <c r="M76" s="1" t="str">
        <f t="shared" si="20"/>
        <v/>
      </c>
      <c r="N76" s="1" t="str">
        <f t="shared" si="21"/>
        <v/>
      </c>
      <c r="O76" s="17" t="str">
        <f t="shared" si="17"/>
        <v/>
      </c>
      <c r="P76" s="18" t="str">
        <f t="shared" si="18"/>
        <v/>
      </c>
    </row>
    <row r="77" spans="1:16" ht="15.5" x14ac:dyDescent="0.25">
      <c r="A77" s="18">
        <v>72</v>
      </c>
      <c r="B77" s="24">
        <v>854</v>
      </c>
      <c r="C77" t="str">
        <f t="shared" si="14"/>
        <v>Blamire, Albert</v>
      </c>
      <c r="D77" s="1">
        <f t="shared" si="15"/>
        <v>6</v>
      </c>
      <c r="E77" s="1" t="str">
        <f t="shared" si="16"/>
        <v>IOW</v>
      </c>
      <c r="G77" s="25"/>
      <c r="H77" s="25"/>
      <c r="I77">
        <f>COUNTIF(E$6:E77,E77)</f>
        <v>7</v>
      </c>
      <c r="J77">
        <f>COUNTIF(F$6:F77,F77)</f>
        <v>0</v>
      </c>
      <c r="K77">
        <f>SUMIF(F$6:F77,F77,A$6:A77)</f>
        <v>0</v>
      </c>
      <c r="L77" t="str">
        <f t="shared" si="19"/>
        <v/>
      </c>
      <c r="M77" s="1" t="str">
        <f t="shared" si="20"/>
        <v/>
      </c>
      <c r="N77" s="1" t="str">
        <f t="shared" si="21"/>
        <v/>
      </c>
      <c r="O77" s="17" t="str">
        <f t="shared" si="17"/>
        <v/>
      </c>
      <c r="P77" s="18" t="str">
        <f t="shared" si="18"/>
        <v/>
      </c>
    </row>
    <row r="78" spans="1:16" ht="15.5" x14ac:dyDescent="0.25">
      <c r="A78" s="18">
        <v>73</v>
      </c>
      <c r="B78" s="24">
        <v>622</v>
      </c>
      <c r="C78" t="str">
        <f t="shared" si="14"/>
        <v>Cowd, Josh</v>
      </c>
      <c r="D78" s="1">
        <f t="shared" si="15"/>
        <v>6</v>
      </c>
      <c r="E78" s="1" t="str">
        <f t="shared" si="16"/>
        <v xml:space="preserve">Basingstoke </v>
      </c>
      <c r="G78" s="25"/>
      <c r="H78" s="25"/>
      <c r="I78">
        <f>COUNTIF(E$6:E78,E78)</f>
        <v>10</v>
      </c>
      <c r="J78">
        <f>COUNTIF(F$6:F78,F78)</f>
        <v>0</v>
      </c>
      <c r="K78">
        <f>SUMIF(F$6:F78,F78,A$6:A78)</f>
        <v>0</v>
      </c>
      <c r="L78" t="str">
        <f t="shared" si="19"/>
        <v/>
      </c>
      <c r="M78" s="1" t="str">
        <f t="shared" si="20"/>
        <v/>
      </c>
      <c r="N78" s="1" t="str">
        <f t="shared" si="21"/>
        <v/>
      </c>
      <c r="O78" s="17" t="str">
        <f t="shared" si="17"/>
        <v/>
      </c>
      <c r="P78" s="18" t="str">
        <f t="shared" si="18"/>
        <v/>
      </c>
    </row>
    <row r="79" spans="1:16" ht="15.5" x14ac:dyDescent="0.25">
      <c r="A79" s="18">
        <v>74</v>
      </c>
      <c r="B79" s="24">
        <v>743</v>
      </c>
      <c r="C79" t="str">
        <f t="shared" si="14"/>
        <v>Fenner, James</v>
      </c>
      <c r="D79" s="1">
        <f t="shared" si="15"/>
        <v>6</v>
      </c>
      <c r="E79" s="1" t="str">
        <f t="shared" si="16"/>
        <v>South East and Winchester</v>
      </c>
      <c r="G79" s="25"/>
      <c r="H79" s="25"/>
      <c r="I79">
        <f>COUNTIF(E$6:E79,E79)</f>
        <v>6</v>
      </c>
      <c r="J79">
        <f>COUNTIF(F$6:F79,F79)</f>
        <v>0</v>
      </c>
      <c r="K79">
        <f>SUMIF(F$6:F79,F79,A$6:A79)</f>
        <v>0</v>
      </c>
      <c r="L79" t="str">
        <f t="shared" si="19"/>
        <v/>
      </c>
      <c r="M79" s="1" t="str">
        <f t="shared" si="20"/>
        <v/>
      </c>
      <c r="N79" s="1" t="str">
        <f t="shared" si="21"/>
        <v/>
      </c>
      <c r="O79" s="17" t="str">
        <f t="shared" si="17"/>
        <v/>
      </c>
      <c r="P79" s="18" t="str">
        <f t="shared" si="18"/>
        <v/>
      </c>
    </row>
    <row r="80" spans="1:16" ht="15.5" x14ac:dyDescent="0.25">
      <c r="A80" s="18">
        <v>75</v>
      </c>
      <c r="B80" s="24">
        <v>892</v>
      </c>
      <c r="C80" t="str">
        <f t="shared" si="14"/>
        <v>Savage, Harry</v>
      </c>
      <c r="D80" s="1">
        <f t="shared" si="15"/>
        <v>6</v>
      </c>
      <c r="E80" s="1" t="str">
        <f t="shared" si="16"/>
        <v>Mountbattebn - Andover</v>
      </c>
      <c r="G80" s="25"/>
      <c r="H80" s="25"/>
      <c r="I80">
        <f>COUNTIF(E$6:E80,E80)</f>
        <v>6</v>
      </c>
      <c r="J80">
        <f>COUNTIF(F$6:F80,F80)</f>
        <v>0</v>
      </c>
      <c r="K80">
        <f>SUMIF(F$6:F80,F80,A$6:A80)</f>
        <v>0</v>
      </c>
      <c r="L80" t="str">
        <f t="shared" si="19"/>
        <v/>
      </c>
      <c r="M80" s="1" t="str">
        <f t="shared" si="20"/>
        <v/>
      </c>
      <c r="N80" s="1" t="str">
        <f t="shared" si="21"/>
        <v/>
      </c>
      <c r="O80" s="17" t="str">
        <f t="shared" si="17"/>
        <v/>
      </c>
      <c r="P80" s="18" t="str">
        <f t="shared" si="18"/>
        <v/>
      </c>
    </row>
    <row r="81" spans="1:16" ht="15.5" x14ac:dyDescent="0.25">
      <c r="A81" s="18">
        <v>76</v>
      </c>
      <c r="B81" s="24">
        <v>788</v>
      </c>
      <c r="C81" t="str">
        <f t="shared" si="14"/>
        <v>Bean, Spencer</v>
      </c>
      <c r="D81" s="1">
        <f t="shared" si="15"/>
        <v>6</v>
      </c>
      <c r="E81" s="1" t="str">
        <f t="shared" si="16"/>
        <v>New Forest</v>
      </c>
      <c r="G81" s="25"/>
      <c r="H81" s="25"/>
      <c r="I81">
        <f>COUNTIF(E$6:E81,E81)</f>
        <v>8</v>
      </c>
      <c r="J81">
        <f>COUNTIF(F$6:F81,F81)</f>
        <v>0</v>
      </c>
      <c r="K81">
        <f>SUMIF(F$6:F81,F81,A$6:A81)</f>
        <v>0</v>
      </c>
      <c r="L81" t="str">
        <f t="shared" si="19"/>
        <v/>
      </c>
      <c r="M81" s="1" t="str">
        <f t="shared" si="20"/>
        <v/>
      </c>
      <c r="N81" s="1" t="str">
        <f t="shared" si="21"/>
        <v/>
      </c>
      <c r="O81" s="17" t="str">
        <f t="shared" si="17"/>
        <v/>
      </c>
      <c r="P81" s="18" t="str">
        <f t="shared" si="18"/>
        <v/>
      </c>
    </row>
    <row r="82" spans="1:16" ht="15.5" x14ac:dyDescent="0.25">
      <c r="A82" s="18">
        <v>77</v>
      </c>
      <c r="B82" s="24">
        <v>843</v>
      </c>
      <c r="C82" t="str">
        <f t="shared" si="14"/>
        <v>Brett, Jax</v>
      </c>
      <c r="D82" s="1">
        <f t="shared" si="15"/>
        <v>6</v>
      </c>
      <c r="E82" s="1" t="str">
        <f t="shared" si="16"/>
        <v>IOW</v>
      </c>
      <c r="G82" s="25"/>
      <c r="H82" s="25"/>
      <c r="I82">
        <f>COUNTIF(E$6:E82,E82)</f>
        <v>8</v>
      </c>
      <c r="J82">
        <f>COUNTIF(F$6:F82,F82)</f>
        <v>0</v>
      </c>
      <c r="K82">
        <f>SUMIF(F$6:F82,F82,A$6:A82)</f>
        <v>0</v>
      </c>
      <c r="L82" s="23" t="str">
        <f t="shared" si="19"/>
        <v/>
      </c>
      <c r="M82" s="1" t="str">
        <f t="shared" si="20"/>
        <v/>
      </c>
      <c r="N82" s="1" t="str">
        <f t="shared" si="21"/>
        <v/>
      </c>
      <c r="O82" s="17" t="str">
        <f t="shared" si="17"/>
        <v/>
      </c>
      <c r="P82" s="18" t="str">
        <f t="shared" si="18"/>
        <v/>
      </c>
    </row>
    <row r="83" spans="1:16" ht="15.5" x14ac:dyDescent="0.25">
      <c r="A83" s="18">
        <v>78</v>
      </c>
      <c r="B83" s="24">
        <v>891</v>
      </c>
      <c r="C83" t="str">
        <f t="shared" si="14"/>
        <v>McKay Martin, Logan</v>
      </c>
      <c r="D83" s="1">
        <f t="shared" si="15"/>
        <v>6</v>
      </c>
      <c r="E83" s="1" t="str">
        <f t="shared" si="16"/>
        <v>Mountbattebn - Andover</v>
      </c>
      <c r="G83" s="25"/>
      <c r="H83" s="25"/>
      <c r="I83">
        <f>COUNTIF(E$6:E83,E83)</f>
        <v>7</v>
      </c>
      <c r="J83">
        <f>COUNTIF(F$6:F83,F83)</f>
        <v>0</v>
      </c>
      <c r="K83">
        <f>SUMIF(F$6:F83,F83,A$6:A83)</f>
        <v>0</v>
      </c>
      <c r="L83" t="str">
        <f t="shared" si="19"/>
        <v/>
      </c>
      <c r="M83" s="1" t="str">
        <f t="shared" si="20"/>
        <v/>
      </c>
      <c r="N83" s="1" t="str">
        <f t="shared" si="21"/>
        <v/>
      </c>
      <c r="O83" s="17" t="str">
        <f t="shared" si="17"/>
        <v/>
      </c>
      <c r="P83" s="18" t="str">
        <f t="shared" si="18"/>
        <v/>
      </c>
    </row>
    <row r="84" spans="1:16" ht="15.5" x14ac:dyDescent="0.25">
      <c r="A84" s="18">
        <v>79</v>
      </c>
      <c r="B84" s="24">
        <v>848</v>
      </c>
      <c r="C84" t="str">
        <f t="shared" si="14"/>
        <v>Bond, Matthew</v>
      </c>
      <c r="D84" s="1">
        <f t="shared" si="15"/>
        <v>6</v>
      </c>
      <c r="E84" s="1" t="str">
        <f t="shared" si="16"/>
        <v>IOW</v>
      </c>
      <c r="G84" s="25"/>
      <c r="H84" s="25"/>
      <c r="I84">
        <f>COUNTIF(E$6:E84,E84)</f>
        <v>9</v>
      </c>
      <c r="J84">
        <f>COUNTIF(F$6:F84,F84)</f>
        <v>0</v>
      </c>
      <c r="K84">
        <f>SUMIF(F$6:F84,F84,A$6:A84)</f>
        <v>0</v>
      </c>
      <c r="L84" t="str">
        <f t="shared" si="19"/>
        <v/>
      </c>
      <c r="M84" s="1" t="str">
        <f t="shared" si="20"/>
        <v/>
      </c>
      <c r="N84" s="1" t="str">
        <f t="shared" si="21"/>
        <v/>
      </c>
      <c r="O84" s="17" t="str">
        <f t="shared" si="17"/>
        <v/>
      </c>
      <c r="P84" s="18" t="str">
        <f t="shared" si="18"/>
        <v/>
      </c>
    </row>
    <row r="85" spans="1:16" ht="15.5" x14ac:dyDescent="0.25">
      <c r="A85" s="18">
        <v>80</v>
      </c>
      <c r="B85" s="24">
        <v>764</v>
      </c>
      <c r="C85" t="str">
        <f t="shared" si="14"/>
        <v>Okeowo, Milan</v>
      </c>
      <c r="D85" s="1">
        <f t="shared" si="15"/>
        <v>6</v>
      </c>
      <c r="E85" s="1" t="str">
        <f t="shared" si="16"/>
        <v>Southanmpton</v>
      </c>
      <c r="G85" s="25"/>
      <c r="H85" s="25"/>
      <c r="I85">
        <f>COUNTIF(E$6:E85,E85)</f>
        <v>4</v>
      </c>
      <c r="J85">
        <f>COUNTIF(F$6:F85,F85)</f>
        <v>0</v>
      </c>
      <c r="K85">
        <f>SUMIF(F$6:F85,F85,A$6:A85)</f>
        <v>0</v>
      </c>
      <c r="L85" t="str">
        <f t="shared" si="19"/>
        <v/>
      </c>
      <c r="M85" s="1" t="str">
        <f t="shared" si="20"/>
        <v/>
      </c>
      <c r="N85" s="1" t="str">
        <f t="shared" si="21"/>
        <v/>
      </c>
      <c r="O85" s="17" t="str">
        <f t="shared" si="17"/>
        <v/>
      </c>
      <c r="P85" s="18" t="str">
        <f t="shared" si="18"/>
        <v/>
      </c>
    </row>
    <row r="86" spans="1:16" ht="15.5" x14ac:dyDescent="0.25">
      <c r="A86" s="18">
        <v>81</v>
      </c>
      <c r="B86" s="24">
        <v>759</v>
      </c>
      <c r="C86" t="str">
        <f t="shared" si="14"/>
        <v>Mariner, Eddie</v>
      </c>
      <c r="D86" s="1">
        <f t="shared" si="15"/>
        <v>6</v>
      </c>
      <c r="E86" s="1" t="str">
        <f t="shared" si="16"/>
        <v>Southanmpton</v>
      </c>
      <c r="G86" s="25"/>
      <c r="H86" s="25"/>
      <c r="I86">
        <f>COUNTIF(E$6:E86,E86)</f>
        <v>5</v>
      </c>
      <c r="J86">
        <f>COUNTIF(F$6:F86,F86)</f>
        <v>0</v>
      </c>
      <c r="K86">
        <f>SUMIF(F$6:F86,F86,A$6:A86)</f>
        <v>0</v>
      </c>
      <c r="L86" t="str">
        <f t="shared" si="19"/>
        <v/>
      </c>
      <c r="M86" s="1" t="str">
        <f t="shared" si="20"/>
        <v/>
      </c>
      <c r="N86" s="1" t="str">
        <f t="shared" si="21"/>
        <v/>
      </c>
      <c r="O86" s="17" t="str">
        <f t="shared" si="17"/>
        <v/>
      </c>
      <c r="P86" s="18" t="str">
        <f t="shared" si="18"/>
        <v/>
      </c>
    </row>
    <row r="87" spans="1:16" ht="15.5" x14ac:dyDescent="0.25">
      <c r="A87" s="18">
        <v>82</v>
      </c>
      <c r="B87" s="24">
        <v>733</v>
      </c>
      <c r="C87" t="str">
        <f t="shared" si="14"/>
        <v>, Patrick</v>
      </c>
      <c r="D87" s="1">
        <f t="shared" si="15"/>
        <v>6</v>
      </c>
      <c r="E87" s="1" t="str">
        <f t="shared" si="16"/>
        <v>South East and Winchester</v>
      </c>
      <c r="G87" s="25"/>
      <c r="H87" s="25"/>
      <c r="I87">
        <f>COUNTIF(E$6:E87,E87)</f>
        <v>7</v>
      </c>
      <c r="J87">
        <f>COUNTIF(F$6:F87,F87)</f>
        <v>0</v>
      </c>
      <c r="K87">
        <f>SUMIF(F$6:F87,F87,A$6:A87)</f>
        <v>0</v>
      </c>
      <c r="L87" t="str">
        <f t="shared" si="19"/>
        <v/>
      </c>
      <c r="M87" s="1" t="str">
        <f t="shared" si="20"/>
        <v/>
      </c>
      <c r="N87" s="1" t="str">
        <f t="shared" si="21"/>
        <v/>
      </c>
      <c r="O87" s="17" t="str">
        <f t="shared" si="17"/>
        <v/>
      </c>
      <c r="P87" s="18" t="str">
        <f t="shared" si="18"/>
        <v/>
      </c>
    </row>
    <row r="88" spans="1:16" ht="15.5" x14ac:dyDescent="0.25">
      <c r="A88" s="18">
        <v>83</v>
      </c>
      <c r="B88" s="24">
        <v>872</v>
      </c>
      <c r="C88" t="str">
        <f t="shared" si="14"/>
        <v>Guy, Henry</v>
      </c>
      <c r="D88" s="1">
        <f t="shared" si="15"/>
        <v>6</v>
      </c>
      <c r="E88" s="1" t="str">
        <f t="shared" si="16"/>
        <v>Portsmouth</v>
      </c>
      <c r="G88" s="25"/>
      <c r="H88" s="25"/>
      <c r="I88">
        <f>COUNTIF(E$6:E88,E88)</f>
        <v>4</v>
      </c>
      <c r="J88">
        <f>COUNTIF(F$6:F88,F88)</f>
        <v>0</v>
      </c>
      <c r="K88">
        <f>SUMIF(F$6:F88,F88,A$6:A88)</f>
        <v>0</v>
      </c>
      <c r="L88" t="str">
        <f t="shared" si="19"/>
        <v/>
      </c>
      <c r="M88" s="1" t="str">
        <f t="shared" si="20"/>
        <v/>
      </c>
      <c r="N88" s="1" t="str">
        <f t="shared" si="21"/>
        <v/>
      </c>
      <c r="O88" s="17" t="str">
        <f t="shared" si="17"/>
        <v/>
      </c>
      <c r="P88" s="18" t="str">
        <f t="shared" si="18"/>
        <v/>
      </c>
    </row>
    <row r="89" spans="1:16" ht="15.5" x14ac:dyDescent="0.25">
      <c r="A89" s="18">
        <v>84</v>
      </c>
      <c r="B89" s="24">
        <v>645</v>
      </c>
      <c r="C89" t="str">
        <f t="shared" si="14"/>
        <v>Purcell, Jamie</v>
      </c>
      <c r="D89" s="1">
        <f t="shared" si="15"/>
        <v>6</v>
      </c>
      <c r="E89" s="1" t="str">
        <f t="shared" si="16"/>
        <v>East Hants</v>
      </c>
      <c r="G89" s="25"/>
      <c r="H89" s="25"/>
      <c r="I89">
        <f>COUNTIF(E$6:E89,E89)</f>
        <v>4</v>
      </c>
      <c r="J89">
        <f>COUNTIF(F$6:F89,F89)</f>
        <v>0</v>
      </c>
      <c r="K89">
        <f>SUMIF(F$6:F89,F89,A$6:A89)</f>
        <v>0</v>
      </c>
      <c r="L89" t="str">
        <f t="shared" si="19"/>
        <v/>
      </c>
      <c r="M89" s="1" t="str">
        <f t="shared" si="20"/>
        <v/>
      </c>
      <c r="N89" s="1" t="str">
        <f t="shared" si="21"/>
        <v/>
      </c>
      <c r="O89" s="17" t="str">
        <f t="shared" si="17"/>
        <v/>
      </c>
      <c r="P89" s="18" t="str">
        <f t="shared" si="18"/>
        <v/>
      </c>
    </row>
    <row r="90" spans="1:16" ht="15.5" x14ac:dyDescent="0.25">
      <c r="A90" s="18">
        <v>85</v>
      </c>
      <c r="B90" s="24">
        <v>741</v>
      </c>
      <c r="C90" t="str">
        <f t="shared" si="14"/>
        <v xml:space="preserve">Baxter, Joey </v>
      </c>
      <c r="D90" s="1">
        <f t="shared" si="15"/>
        <v>6</v>
      </c>
      <c r="E90" s="1" t="str">
        <f t="shared" si="16"/>
        <v>South East and Winchester</v>
      </c>
      <c r="G90" s="25"/>
      <c r="H90" s="25"/>
      <c r="I90">
        <f>COUNTIF(E$6:E90,E90)</f>
        <v>8</v>
      </c>
      <c r="J90">
        <f>COUNTIF(F$6:F90,F90)</f>
        <v>0</v>
      </c>
      <c r="K90">
        <f>SUMIF(F$6:F90,F90,A$6:A90)</f>
        <v>0</v>
      </c>
      <c r="L90" t="str">
        <f t="shared" si="19"/>
        <v/>
      </c>
      <c r="M90" s="1" t="str">
        <f t="shared" si="20"/>
        <v/>
      </c>
      <c r="N90" s="1" t="str">
        <f t="shared" si="21"/>
        <v/>
      </c>
      <c r="O90" s="17" t="str">
        <f t="shared" si="17"/>
        <v/>
      </c>
      <c r="P90" s="18" t="str">
        <f t="shared" si="18"/>
        <v/>
      </c>
    </row>
    <row r="91" spans="1:16" ht="15.5" x14ac:dyDescent="0.25">
      <c r="A91" s="18">
        <v>86</v>
      </c>
      <c r="B91" s="24">
        <v>694</v>
      </c>
      <c r="C91" t="str">
        <f t="shared" si="14"/>
        <v xml:space="preserve">Campbell, Flynn </v>
      </c>
      <c r="D91" s="1">
        <f t="shared" si="15"/>
        <v>6</v>
      </c>
      <c r="E91" s="1" t="str">
        <f t="shared" si="16"/>
        <v xml:space="preserve">North East Hants </v>
      </c>
      <c r="G91" s="25"/>
      <c r="H91" s="25"/>
      <c r="I91">
        <f>COUNTIF(E$6:E91,E91)</f>
        <v>8</v>
      </c>
      <c r="J91">
        <f>COUNTIF(F$6:F91,F91)</f>
        <v>0</v>
      </c>
      <c r="K91">
        <f>SUMIF(F$6:F91,F91,A$6:A91)</f>
        <v>0</v>
      </c>
      <c r="L91" t="str">
        <f t="shared" si="19"/>
        <v/>
      </c>
      <c r="M91" s="1" t="str">
        <f t="shared" si="20"/>
        <v/>
      </c>
      <c r="N91" s="1" t="str">
        <f t="shared" si="21"/>
        <v/>
      </c>
      <c r="O91" s="17" t="str">
        <f t="shared" si="17"/>
        <v/>
      </c>
      <c r="P91" s="18" t="str">
        <f t="shared" si="18"/>
        <v/>
      </c>
    </row>
    <row r="92" spans="1:16" ht="15.5" x14ac:dyDescent="0.25">
      <c r="A92" s="18">
        <v>87</v>
      </c>
      <c r="B92" s="24">
        <v>763</v>
      </c>
      <c r="C92" t="str">
        <f t="shared" si="14"/>
        <v>Ola, Jesaiah</v>
      </c>
      <c r="D92" s="1">
        <f t="shared" si="15"/>
        <v>6</v>
      </c>
      <c r="E92" s="1" t="str">
        <f t="shared" si="16"/>
        <v>Southanmpton</v>
      </c>
      <c r="G92" s="25"/>
      <c r="H92" s="25"/>
      <c r="I92">
        <f>COUNTIF(E$6:E92,E92)</f>
        <v>6</v>
      </c>
      <c r="J92">
        <f>COUNTIF(F$6:F92,F92)</f>
        <v>0</v>
      </c>
      <c r="K92">
        <f>SUMIF(F$6:F92,F92,A$6:A92)</f>
        <v>0</v>
      </c>
      <c r="L92" t="str">
        <f t="shared" si="19"/>
        <v/>
      </c>
      <c r="M92" s="1" t="str">
        <f t="shared" si="20"/>
        <v/>
      </c>
      <c r="N92" s="1" t="str">
        <f t="shared" si="21"/>
        <v/>
      </c>
      <c r="O92" s="17" t="str">
        <f>IF(ISNUMBER(B92)=TRUE,IF(SUM(L92:L92)&gt;0,SUM(L92:L92),""),"")</f>
        <v/>
      </c>
      <c r="P92" s="18" t="str">
        <f t="shared" si="18"/>
        <v/>
      </c>
    </row>
    <row r="93" spans="1:16" ht="15.5" x14ac:dyDescent="0.25">
      <c r="A93" s="18">
        <v>88</v>
      </c>
      <c r="B93" s="24">
        <v>894</v>
      </c>
      <c r="C93" t="str">
        <f t="shared" si="14"/>
        <v>Kos-Lopez, Eric</v>
      </c>
      <c r="D93" s="1">
        <f t="shared" si="15"/>
        <v>6</v>
      </c>
      <c r="E93" s="1" t="str">
        <f t="shared" si="16"/>
        <v>Mountbattebn - Andover</v>
      </c>
      <c r="G93" s="25"/>
      <c r="H93" s="25"/>
      <c r="I93">
        <f>COUNTIF(E$6:E93,E93)</f>
        <v>8</v>
      </c>
      <c r="J93">
        <f>COUNTIF(F$6:F93,F93)</f>
        <v>0</v>
      </c>
      <c r="K93">
        <f>SUMIF(F$6:F93,F93,A$6:A93)</f>
        <v>0</v>
      </c>
      <c r="L93" t="str">
        <f t="shared" si="19"/>
        <v/>
      </c>
      <c r="M93" s="1" t="str">
        <f t="shared" si="20"/>
        <v/>
      </c>
      <c r="N93" s="1" t="str">
        <f t="shared" si="21"/>
        <v/>
      </c>
      <c r="O93" s="17" t="str">
        <f t="shared" ref="O93:O105" si="22">IF(ISNUMBER(B93)=TRUE,IF(SUM(L93:L93)&gt;0,SUM(L93:L93),""),"")</f>
        <v/>
      </c>
      <c r="P93" s="18" t="str">
        <f t="shared" si="18"/>
        <v/>
      </c>
    </row>
    <row r="94" spans="1:16" ht="15.5" x14ac:dyDescent="0.25">
      <c r="A94" s="18">
        <v>89</v>
      </c>
      <c r="B94" s="24">
        <v>643</v>
      </c>
      <c r="C94" t="str">
        <f t="shared" si="14"/>
        <v>Sharp, Ted</v>
      </c>
      <c r="D94" s="1">
        <f t="shared" si="15"/>
        <v>6</v>
      </c>
      <c r="E94" s="1" t="str">
        <f t="shared" si="16"/>
        <v>East Hants</v>
      </c>
      <c r="G94" s="25"/>
      <c r="H94" s="25"/>
      <c r="I94">
        <f>COUNTIF(E$6:E94,E94)</f>
        <v>5</v>
      </c>
      <c r="J94">
        <f>COUNTIF(F$6:F94,F94)</f>
        <v>0</v>
      </c>
      <c r="K94">
        <f>SUMIF(F$6:F94,F94,A$6:A94)</f>
        <v>0</v>
      </c>
      <c r="L94" t="str">
        <f t="shared" si="19"/>
        <v/>
      </c>
      <c r="M94" s="1" t="str">
        <f t="shared" si="20"/>
        <v/>
      </c>
      <c r="N94" s="1" t="str">
        <f t="shared" si="21"/>
        <v/>
      </c>
      <c r="O94" s="17" t="str">
        <f t="shared" si="22"/>
        <v/>
      </c>
      <c r="P94" s="18" t="str">
        <f t="shared" si="18"/>
        <v/>
      </c>
    </row>
    <row r="95" spans="1:16" ht="15.5" x14ac:dyDescent="0.25">
      <c r="A95" s="18">
        <v>90</v>
      </c>
      <c r="B95" s="24">
        <v>844</v>
      </c>
      <c r="C95" t="str">
        <f t="shared" si="14"/>
        <v>Alexander, Kobi</v>
      </c>
      <c r="D95" s="1">
        <f t="shared" si="15"/>
        <v>6</v>
      </c>
      <c r="E95" s="1" t="str">
        <f t="shared" si="16"/>
        <v>IOW</v>
      </c>
      <c r="G95" s="25"/>
      <c r="H95" s="25"/>
      <c r="I95">
        <f>COUNTIF(E$6:E95,E95)</f>
        <v>10</v>
      </c>
      <c r="J95">
        <f>COUNTIF(F$6:F95,F95)</f>
        <v>0</v>
      </c>
      <c r="K95">
        <f>SUMIF(F$6:F95,F95,A$6:A95)</f>
        <v>0</v>
      </c>
      <c r="L95" t="str">
        <f t="shared" si="19"/>
        <v/>
      </c>
      <c r="M95" s="1" t="str">
        <f t="shared" si="20"/>
        <v/>
      </c>
      <c r="N95" s="1" t="str">
        <f t="shared" si="21"/>
        <v/>
      </c>
      <c r="O95" s="17" t="str">
        <f t="shared" si="22"/>
        <v/>
      </c>
      <c r="P95" s="18" t="str">
        <f t="shared" si="18"/>
        <v/>
      </c>
    </row>
    <row r="96" spans="1:16" ht="15.5" x14ac:dyDescent="0.25">
      <c r="A96" s="18">
        <v>91</v>
      </c>
      <c r="B96" s="24">
        <v>981</v>
      </c>
      <c r="C96" t="str">
        <f t="shared" si="14"/>
        <v>Sunder, Aarun</v>
      </c>
      <c r="D96" s="1">
        <f t="shared" si="15"/>
        <v>6</v>
      </c>
      <c r="E96" s="1" t="str">
        <f t="shared" si="16"/>
        <v>Mountbatten - Romsey</v>
      </c>
      <c r="G96" s="25"/>
      <c r="H96" s="25"/>
      <c r="I96">
        <f>COUNTIF(E$6:E96,E96)</f>
        <v>5</v>
      </c>
      <c r="J96">
        <f>COUNTIF(F$6:F96,F96)</f>
        <v>0</v>
      </c>
      <c r="K96">
        <f>SUMIF(F$6:F96,F96,A$6:A96)</f>
        <v>0</v>
      </c>
      <c r="L96" t="str">
        <f t="shared" si="19"/>
        <v/>
      </c>
      <c r="M96" s="1" t="str">
        <f t="shared" si="20"/>
        <v/>
      </c>
      <c r="N96" s="1" t="str">
        <f t="shared" si="21"/>
        <v/>
      </c>
      <c r="O96" s="17" t="str">
        <f t="shared" si="22"/>
        <v/>
      </c>
      <c r="P96" s="18" t="str">
        <f t="shared" si="18"/>
        <v/>
      </c>
    </row>
    <row r="97" spans="1:16" ht="15.5" x14ac:dyDescent="0.25">
      <c r="A97" s="18">
        <v>92</v>
      </c>
      <c r="B97" s="24">
        <v>978</v>
      </c>
      <c r="C97" t="str">
        <f t="shared" si="14"/>
        <v>Davies-Pratt, Ivor</v>
      </c>
      <c r="D97" s="1">
        <f t="shared" si="15"/>
        <v>6</v>
      </c>
      <c r="E97" s="1" t="str">
        <f t="shared" si="16"/>
        <v>Mountbatten - Romsey</v>
      </c>
      <c r="G97" s="25"/>
      <c r="H97" s="25"/>
      <c r="I97">
        <f>COUNTIF(E$6:E97,E97)</f>
        <v>6</v>
      </c>
      <c r="J97">
        <f>COUNTIF(F$6:F97,F97)</f>
        <v>0</v>
      </c>
      <c r="K97">
        <f>SUMIF(F$6:F97,F97,A$6:A97)</f>
        <v>0</v>
      </c>
      <c r="L97" t="str">
        <f t="shared" si="19"/>
        <v/>
      </c>
      <c r="M97" s="1" t="str">
        <f t="shared" si="20"/>
        <v/>
      </c>
      <c r="N97" s="1" t="str">
        <f t="shared" si="21"/>
        <v/>
      </c>
      <c r="O97" s="17" t="str">
        <f t="shared" si="22"/>
        <v/>
      </c>
      <c r="P97" s="18" t="str">
        <f t="shared" si="18"/>
        <v/>
      </c>
    </row>
    <row r="98" spans="1:16" ht="15.5" x14ac:dyDescent="0.25">
      <c r="A98" s="18">
        <v>93</v>
      </c>
      <c r="B98" s="24">
        <v>758</v>
      </c>
      <c r="C98" t="str">
        <f t="shared" si="14"/>
        <v>Touzell, Maro</v>
      </c>
      <c r="D98" s="1">
        <f t="shared" si="15"/>
        <v>6</v>
      </c>
      <c r="E98" s="1" t="str">
        <f t="shared" si="16"/>
        <v>Southanmpton</v>
      </c>
      <c r="G98" s="25"/>
      <c r="H98" s="25"/>
      <c r="I98">
        <f>COUNTIF(E$6:E98,E98)</f>
        <v>7</v>
      </c>
      <c r="J98">
        <f>COUNTIF(F$6:F98,F98)</f>
        <v>0</v>
      </c>
      <c r="K98">
        <f>SUMIF(F$6:F98,F98,A$6:A98)</f>
        <v>0</v>
      </c>
      <c r="L98" t="str">
        <f t="shared" si="19"/>
        <v/>
      </c>
      <c r="M98" s="1" t="str">
        <f t="shared" si="20"/>
        <v/>
      </c>
      <c r="N98" s="1" t="str">
        <f t="shared" si="21"/>
        <v/>
      </c>
      <c r="O98" s="17" t="str">
        <f t="shared" si="22"/>
        <v/>
      </c>
      <c r="P98" s="18" t="str">
        <f t="shared" si="18"/>
        <v/>
      </c>
    </row>
    <row r="99" spans="1:16" ht="15.5" x14ac:dyDescent="0.25">
      <c r="A99" s="18">
        <v>94</v>
      </c>
      <c r="B99" s="24">
        <v>647</v>
      </c>
      <c r="C99" t="str">
        <f t="shared" si="14"/>
        <v>Duncan, Caleb</v>
      </c>
      <c r="D99" s="1">
        <f t="shared" si="15"/>
        <v>6</v>
      </c>
      <c r="E99" s="1" t="str">
        <f t="shared" si="16"/>
        <v>East Hants</v>
      </c>
      <c r="G99" s="25"/>
      <c r="H99" s="25"/>
      <c r="I99">
        <f>COUNTIF(E$6:E99,E99)</f>
        <v>6</v>
      </c>
      <c r="J99">
        <f>COUNTIF(F$6:F99,F99)</f>
        <v>0</v>
      </c>
      <c r="K99">
        <f>SUMIF(F$6:F99,F99,A$6:A99)</f>
        <v>0</v>
      </c>
      <c r="L99" t="str">
        <f t="shared" si="19"/>
        <v/>
      </c>
      <c r="M99" s="1" t="str">
        <f t="shared" si="20"/>
        <v/>
      </c>
      <c r="N99" s="1" t="str">
        <f t="shared" si="21"/>
        <v/>
      </c>
      <c r="O99" s="17" t="str">
        <f t="shared" si="22"/>
        <v/>
      </c>
      <c r="P99" s="18" t="str">
        <f t="shared" si="18"/>
        <v/>
      </c>
    </row>
    <row r="100" spans="1:16" ht="15.5" x14ac:dyDescent="0.25">
      <c r="A100" s="18">
        <v>95</v>
      </c>
      <c r="B100" s="24">
        <v>786</v>
      </c>
      <c r="C100" t="str">
        <f t="shared" si="14"/>
        <v>Vingoe, Taylor</v>
      </c>
      <c r="D100" s="1">
        <f t="shared" si="15"/>
        <v>6</v>
      </c>
      <c r="E100" s="1" t="str">
        <f t="shared" si="16"/>
        <v>New Forest</v>
      </c>
      <c r="G100" s="25"/>
      <c r="H100" s="25"/>
      <c r="I100">
        <f>COUNTIF(E$6:E100,E100)</f>
        <v>9</v>
      </c>
      <c r="J100">
        <f>COUNTIF(F$6:F100,F100)</f>
        <v>0</v>
      </c>
      <c r="K100">
        <f>SUMIF(F$6:F100,F100,A$6:A100)</f>
        <v>0</v>
      </c>
      <c r="L100" t="str">
        <f t="shared" si="19"/>
        <v/>
      </c>
      <c r="M100" s="1" t="str">
        <f t="shared" si="20"/>
        <v/>
      </c>
      <c r="N100" s="1" t="str">
        <f t="shared" si="21"/>
        <v/>
      </c>
      <c r="O100" s="17" t="str">
        <f t="shared" si="22"/>
        <v/>
      </c>
      <c r="P100" s="18" t="str">
        <f t="shared" si="18"/>
        <v/>
      </c>
    </row>
    <row r="101" spans="1:16" ht="15.5" x14ac:dyDescent="0.25">
      <c r="A101" s="18">
        <v>96</v>
      </c>
      <c r="B101" s="24">
        <v>762</v>
      </c>
      <c r="C101" t="str">
        <f t="shared" si="14"/>
        <v>Ola, Javion</v>
      </c>
      <c r="D101" s="1">
        <f t="shared" si="15"/>
        <v>6</v>
      </c>
      <c r="E101" s="1" t="str">
        <f t="shared" si="16"/>
        <v>Southanmpton</v>
      </c>
      <c r="F101" t="str">
        <f t="shared" ref="F101:F138" si="23">IF(ISNUMBER(B101)=TRUE,IF(I101&lt;=Q$1,E101,IF(I101&lt;=Q$1*2,E101&amp;" 'B'",IF(I101&lt;=Q$1*3,E101&amp;" 'C'",IF(I101&lt;=Q$1*4,E101&amp;" 'D'",E101&amp;" 'E'")))),"")</f>
        <v>Southanmpton 'B'</v>
      </c>
      <c r="G101" s="25"/>
      <c r="H101" s="25"/>
      <c r="I101">
        <f>COUNTIF(E$6:E101,E101)</f>
        <v>8</v>
      </c>
      <c r="J101">
        <f>COUNTIF(F$6:F101,F101)</f>
        <v>1</v>
      </c>
      <c r="K101">
        <f>SUMIF(F$6:F101,F101,A$6:A101)</f>
        <v>96</v>
      </c>
      <c r="L101" t="str">
        <f t="shared" si="19"/>
        <v/>
      </c>
      <c r="M101" s="1" t="str">
        <f t="shared" si="20"/>
        <v/>
      </c>
      <c r="N101" s="1" t="str">
        <f t="shared" si="21"/>
        <v/>
      </c>
      <c r="O101" s="17" t="str">
        <f t="shared" si="22"/>
        <v/>
      </c>
      <c r="P101" s="18" t="str">
        <f t="shared" si="18"/>
        <v/>
      </c>
    </row>
    <row r="102" spans="1:16" ht="15.5" x14ac:dyDescent="0.25">
      <c r="A102" s="18">
        <v>97</v>
      </c>
      <c r="B102" s="24">
        <v>787</v>
      </c>
      <c r="C102" t="str">
        <f t="shared" ref="C102:C112" si="24">IF(ISNUMBER(B102)=TRUE,VLOOKUP(B102,Athletes,2,FALSE)&amp;", "&amp;VLOOKUP(B102,Athletes,3,FALSE),"")</f>
        <v>Langley, Freddie</v>
      </c>
      <c r="D102" s="1">
        <f t="shared" ref="D102:D112" si="25">IF(ISNUMBER(B102)=TRUE,VLOOKUP(B102,Athletes,7,FALSE),"")</f>
        <v>6</v>
      </c>
      <c r="E102" s="1" t="str">
        <f t="shared" ref="E102:E112" si="26">IF(ISNUMBER(B102)=TRUE,VLOOKUP(B102,Athletes,6,FALSE),"")</f>
        <v>New Forest</v>
      </c>
      <c r="F102" t="str">
        <f t="shared" si="23"/>
        <v>New Forest 'C'</v>
      </c>
      <c r="G102" s="25"/>
      <c r="H102" s="25"/>
      <c r="I102">
        <f>COUNTIF(E$6:E102,E102)</f>
        <v>10</v>
      </c>
      <c r="J102">
        <f>COUNTIF(F$6:F102,F102)</f>
        <v>1</v>
      </c>
      <c r="K102">
        <f>SUMIF(F$6:F102,F102,A$6:A102)</f>
        <v>97</v>
      </c>
      <c r="L102" t="str">
        <f t="shared" si="19"/>
        <v/>
      </c>
      <c r="M102" s="1" t="str">
        <f t="shared" si="20"/>
        <v/>
      </c>
      <c r="N102" s="1" t="str">
        <f t="shared" si="21"/>
        <v/>
      </c>
      <c r="O102" s="17" t="str">
        <f t="shared" si="22"/>
        <v/>
      </c>
      <c r="P102" s="18" t="str">
        <f t="shared" si="18"/>
        <v/>
      </c>
    </row>
    <row r="103" spans="1:16" ht="15.5" x14ac:dyDescent="0.25">
      <c r="A103" s="18">
        <v>98</v>
      </c>
      <c r="B103" s="24">
        <v>888</v>
      </c>
      <c r="C103" t="str">
        <f t="shared" si="24"/>
        <v>Kotelnik, Leo</v>
      </c>
      <c r="D103" s="1">
        <f t="shared" si="25"/>
        <v>6</v>
      </c>
      <c r="E103" s="1" t="str">
        <f t="shared" si="26"/>
        <v>Mountbattebn - Andover</v>
      </c>
      <c r="F103" t="str">
        <f t="shared" si="23"/>
        <v>Mountbattebn - Andover 'C'</v>
      </c>
      <c r="G103" s="25"/>
      <c r="H103" s="25"/>
      <c r="I103">
        <f>COUNTIF(E$6:E103,E103)</f>
        <v>9</v>
      </c>
      <c r="J103">
        <f>COUNTIF(F$6:F103,F103)</f>
        <v>1</v>
      </c>
      <c r="K103">
        <f>SUMIF(F$6:F103,F103,A$6:A103)</f>
        <v>98</v>
      </c>
      <c r="L103" t="str">
        <f t="shared" si="19"/>
        <v/>
      </c>
      <c r="M103" s="1" t="str">
        <f t="shared" si="20"/>
        <v/>
      </c>
      <c r="N103" s="1" t="str">
        <f t="shared" si="21"/>
        <v/>
      </c>
      <c r="O103" s="17" t="str">
        <f t="shared" si="22"/>
        <v/>
      </c>
      <c r="P103" s="18" t="str">
        <f t="shared" si="18"/>
        <v/>
      </c>
    </row>
    <row r="104" spans="1:16" ht="15.5" x14ac:dyDescent="0.25">
      <c r="A104" s="18">
        <v>99</v>
      </c>
      <c r="B104" s="24">
        <v>688</v>
      </c>
      <c r="C104" t="str">
        <f t="shared" si="24"/>
        <v xml:space="preserve">Jackson, Lewis </v>
      </c>
      <c r="D104" s="1">
        <f t="shared" si="25"/>
        <v>6</v>
      </c>
      <c r="E104" s="1" t="str">
        <f t="shared" si="26"/>
        <v xml:space="preserve">North East Hants </v>
      </c>
      <c r="F104" t="str">
        <f t="shared" si="23"/>
        <v>North East Hants  'C'</v>
      </c>
      <c r="G104" s="25"/>
      <c r="H104" s="25"/>
      <c r="I104">
        <f>COUNTIF(E$6:E104,E104)</f>
        <v>9</v>
      </c>
      <c r="J104">
        <f>COUNTIF(F$6:F104,F104)</f>
        <v>1</v>
      </c>
      <c r="K104">
        <f>SUMIF(F$6:F104,F104,A$6:A104)</f>
        <v>99</v>
      </c>
      <c r="L104" t="str">
        <f t="shared" si="19"/>
        <v/>
      </c>
      <c r="M104" s="1" t="str">
        <f t="shared" si="20"/>
        <v/>
      </c>
      <c r="N104" s="1" t="str">
        <f t="shared" si="21"/>
        <v/>
      </c>
      <c r="O104" s="17" t="str">
        <f t="shared" si="22"/>
        <v/>
      </c>
      <c r="P104" s="18" t="str">
        <f t="shared" si="18"/>
        <v/>
      </c>
    </row>
    <row r="105" spans="1:16" ht="15.5" x14ac:dyDescent="0.25">
      <c r="A105" s="18">
        <v>100</v>
      </c>
      <c r="B105" s="24">
        <v>846</v>
      </c>
      <c r="C105" t="str">
        <f t="shared" si="24"/>
        <v>Boswell, Otto</v>
      </c>
      <c r="D105" s="1">
        <f t="shared" si="25"/>
        <v>6</v>
      </c>
      <c r="E105" s="1" t="str">
        <f t="shared" si="26"/>
        <v>IOW</v>
      </c>
      <c r="F105" t="str">
        <f t="shared" si="23"/>
        <v>IOW 'C'</v>
      </c>
      <c r="G105" s="25"/>
      <c r="H105" s="25"/>
      <c r="I105">
        <f>COUNTIF(E$6:E105,E105)</f>
        <v>11</v>
      </c>
      <c r="J105">
        <f>COUNTIF(F$6:F105,F105)</f>
        <v>1</v>
      </c>
      <c r="K105">
        <f>SUMIF(F$6:F105,F105,A$6:A105)</f>
        <v>100</v>
      </c>
      <c r="L105" t="str">
        <f t="shared" si="19"/>
        <v/>
      </c>
      <c r="M105" s="1" t="str">
        <f t="shared" si="20"/>
        <v/>
      </c>
      <c r="N105" s="1" t="str">
        <f t="shared" si="21"/>
        <v/>
      </c>
      <c r="O105" s="17" t="str">
        <f t="shared" si="22"/>
        <v/>
      </c>
      <c r="P105" s="18" t="str">
        <f t="shared" si="18"/>
        <v/>
      </c>
    </row>
    <row r="106" spans="1:16" ht="15.5" x14ac:dyDescent="0.25">
      <c r="A106" s="18">
        <v>101</v>
      </c>
      <c r="B106" s="24">
        <v>621</v>
      </c>
      <c r="C106" t="str">
        <f t="shared" si="24"/>
        <v xml:space="preserve">Knight, Elliot </v>
      </c>
      <c r="D106" s="1">
        <f t="shared" si="25"/>
        <v>6</v>
      </c>
      <c r="E106" s="1" t="str">
        <f t="shared" si="26"/>
        <v xml:space="preserve">Basingstoke </v>
      </c>
      <c r="F106" t="str">
        <f t="shared" si="23"/>
        <v>Basingstoke  'C'</v>
      </c>
      <c r="G106" s="25"/>
      <c r="H106" s="25"/>
      <c r="I106">
        <f>COUNTIF(E$6:E106,E106)</f>
        <v>11</v>
      </c>
      <c r="J106">
        <f>COUNTIF(F$6:F106,F106)</f>
        <v>1</v>
      </c>
      <c r="K106">
        <f>SUMIF(F$6:F106,F106,A$6:A106)</f>
        <v>101</v>
      </c>
      <c r="L106" t="str">
        <f t="shared" si="19"/>
        <v/>
      </c>
      <c r="M106" s="1" t="str">
        <f t="shared" si="20"/>
        <v/>
      </c>
      <c r="N106" s="1" t="str">
        <f t="shared" ref="N106:N169" si="27">IF(M106="","",F106)</f>
        <v/>
      </c>
      <c r="O106" s="17" t="str">
        <f t="shared" ref="O106:O169" si="28">IF(ISNUMBER(B106)=TRUE,IF(SUM(L106:L106)&gt;0,SUM(L106:L106),""),"")</f>
        <v/>
      </c>
      <c r="P106" s="18" t="str">
        <f t="shared" si="18"/>
        <v/>
      </c>
    </row>
    <row r="107" spans="1:16" ht="15.5" x14ac:dyDescent="0.25">
      <c r="A107" s="18">
        <v>102</v>
      </c>
      <c r="B107" s="24">
        <v>693</v>
      </c>
      <c r="C107" t="str">
        <f t="shared" si="24"/>
        <v xml:space="preserve">Edwards, Josh </v>
      </c>
      <c r="D107" s="1">
        <f t="shared" si="25"/>
        <v>6</v>
      </c>
      <c r="E107" s="1" t="str">
        <f t="shared" si="26"/>
        <v xml:space="preserve">North East Hants </v>
      </c>
      <c r="F107" t="str">
        <f t="shared" si="23"/>
        <v>North East Hants  'C'</v>
      </c>
      <c r="G107" s="25"/>
      <c r="H107" s="25"/>
      <c r="I107">
        <f>COUNTIF(E$6:E107,E107)</f>
        <v>10</v>
      </c>
      <c r="J107">
        <f>COUNTIF(F$6:F107,F107)</f>
        <v>2</v>
      </c>
      <c r="K107">
        <f>SUMIF(F$6:F107,F107,A$6:A107)</f>
        <v>201</v>
      </c>
      <c r="L107" t="str">
        <f t="shared" si="19"/>
        <v/>
      </c>
      <c r="M107" s="1" t="str">
        <f t="shared" si="20"/>
        <v/>
      </c>
      <c r="N107" s="1" t="str">
        <f t="shared" si="27"/>
        <v/>
      </c>
      <c r="O107" s="17" t="str">
        <f t="shared" si="28"/>
        <v/>
      </c>
      <c r="P107" s="18" t="str">
        <f t="shared" si="18"/>
        <v/>
      </c>
    </row>
    <row r="108" spans="1:16" ht="15.5" x14ac:dyDescent="0.25">
      <c r="A108" s="18">
        <v>103</v>
      </c>
      <c r="B108" s="24">
        <v>663</v>
      </c>
      <c r="C108" t="str">
        <f t="shared" si="24"/>
        <v>Granger, Jake</v>
      </c>
      <c r="D108" s="1">
        <f t="shared" si="25"/>
        <v>6</v>
      </c>
      <c r="E108" s="1" t="str">
        <f t="shared" si="26"/>
        <v>Fareham</v>
      </c>
      <c r="F108" t="str">
        <f t="shared" si="23"/>
        <v>Fareham 'C'</v>
      </c>
      <c r="G108" s="25"/>
      <c r="H108" s="25"/>
      <c r="I108">
        <f>COUNTIF(E$6:E108,E108)</f>
        <v>9</v>
      </c>
      <c r="J108">
        <f>COUNTIF(F$6:F108,F108)</f>
        <v>1</v>
      </c>
      <c r="K108">
        <f>SUMIF(F$6:F108,F108,A$6:A108)</f>
        <v>103</v>
      </c>
      <c r="L108" t="str">
        <f t="shared" si="19"/>
        <v/>
      </c>
      <c r="M108" s="1" t="str">
        <f t="shared" si="20"/>
        <v/>
      </c>
      <c r="N108" s="1" t="str">
        <f t="shared" si="27"/>
        <v/>
      </c>
      <c r="O108" s="17" t="str">
        <f t="shared" si="28"/>
        <v/>
      </c>
      <c r="P108" s="18" t="str">
        <f t="shared" si="18"/>
        <v/>
      </c>
    </row>
    <row r="109" spans="1:16" ht="15.5" x14ac:dyDescent="0.25">
      <c r="A109" s="18">
        <v>104</v>
      </c>
      <c r="B109" s="24">
        <v>695</v>
      </c>
      <c r="C109" t="str">
        <f t="shared" si="24"/>
        <v xml:space="preserve">Roberts, Alfie </v>
      </c>
      <c r="D109" s="1">
        <f t="shared" si="25"/>
        <v>6</v>
      </c>
      <c r="E109" s="1" t="str">
        <f t="shared" si="26"/>
        <v xml:space="preserve">North East Hants </v>
      </c>
      <c r="F109" t="str">
        <f t="shared" si="23"/>
        <v>North East Hants  'C'</v>
      </c>
      <c r="G109" s="25"/>
      <c r="H109" s="25"/>
      <c r="I109">
        <f>COUNTIF(E$6:E109,E109)</f>
        <v>11</v>
      </c>
      <c r="J109">
        <f>COUNTIF(F$6:F109,F109)</f>
        <v>3</v>
      </c>
      <c r="K109">
        <f>SUMIF(F$6:F109,F109,A$6:A109)</f>
        <v>305</v>
      </c>
      <c r="L109" t="str">
        <f t="shared" si="19"/>
        <v/>
      </c>
      <c r="M109" s="1" t="str">
        <f t="shared" si="20"/>
        <v/>
      </c>
      <c r="N109" s="1" t="str">
        <f t="shared" si="27"/>
        <v/>
      </c>
      <c r="O109" s="17" t="str">
        <f t="shared" si="28"/>
        <v/>
      </c>
      <c r="P109" s="18" t="str">
        <f t="shared" si="18"/>
        <v/>
      </c>
    </row>
    <row r="110" spans="1:16" ht="15.5" x14ac:dyDescent="0.25">
      <c r="A110" s="18">
        <v>105</v>
      </c>
      <c r="B110" s="24">
        <v>896</v>
      </c>
      <c r="C110" t="str">
        <f t="shared" si="24"/>
        <v>Gyomeri, David</v>
      </c>
      <c r="D110" s="1">
        <f t="shared" si="25"/>
        <v>6</v>
      </c>
      <c r="E110" s="1" t="str">
        <f t="shared" si="26"/>
        <v>Mountbattebn - Andover</v>
      </c>
      <c r="F110" t="str">
        <f t="shared" si="23"/>
        <v>Mountbattebn - Andover 'C'</v>
      </c>
      <c r="G110" s="25"/>
      <c r="H110" s="25"/>
      <c r="I110">
        <f>COUNTIF(E$6:E110,E110)</f>
        <v>10</v>
      </c>
      <c r="J110">
        <f>COUNTIF(F$6:F110,F110)</f>
        <v>2</v>
      </c>
      <c r="K110">
        <f>SUMIF(F$6:F110,F110,A$6:A110)</f>
        <v>203</v>
      </c>
      <c r="L110" t="str">
        <f t="shared" si="19"/>
        <v/>
      </c>
      <c r="M110" s="1" t="str">
        <f t="shared" si="20"/>
        <v/>
      </c>
      <c r="N110" s="1" t="str">
        <f t="shared" si="27"/>
        <v/>
      </c>
      <c r="O110" s="17" t="str">
        <f t="shared" si="28"/>
        <v/>
      </c>
      <c r="P110" s="18" t="str">
        <f t="shared" si="18"/>
        <v/>
      </c>
    </row>
    <row r="111" spans="1:16" ht="15.5" x14ac:dyDescent="0.25">
      <c r="A111" s="18">
        <v>106</v>
      </c>
      <c r="B111" s="24">
        <v>734</v>
      </c>
      <c r="C111" t="str">
        <f t="shared" si="24"/>
        <v>, Elliott</v>
      </c>
      <c r="D111" s="1">
        <f t="shared" si="25"/>
        <v>6</v>
      </c>
      <c r="E111" s="1" t="str">
        <f t="shared" si="26"/>
        <v>South East and Winchester</v>
      </c>
      <c r="F111" t="str">
        <f t="shared" si="23"/>
        <v>South East and Winchester 'C'</v>
      </c>
      <c r="G111" s="25"/>
      <c r="H111" s="25"/>
      <c r="I111">
        <f>COUNTIF(E$6:E111,E111)</f>
        <v>9</v>
      </c>
      <c r="J111">
        <f>COUNTIF(F$6:F111,F111)</f>
        <v>1</v>
      </c>
      <c r="K111">
        <f>SUMIF(F$6:F111,F111,A$6:A111)</f>
        <v>106</v>
      </c>
      <c r="L111" t="str">
        <f t="shared" si="19"/>
        <v/>
      </c>
      <c r="M111" s="1" t="str">
        <f t="shared" si="20"/>
        <v/>
      </c>
      <c r="N111" s="1" t="str">
        <f t="shared" si="27"/>
        <v/>
      </c>
      <c r="O111" s="17" t="str">
        <f t="shared" si="28"/>
        <v/>
      </c>
      <c r="P111" s="18" t="str">
        <f t="shared" si="18"/>
        <v/>
      </c>
    </row>
    <row r="112" spans="1:16" ht="15.5" x14ac:dyDescent="0.25">
      <c r="A112" s="18">
        <v>107</v>
      </c>
      <c r="B112" s="24">
        <v>895</v>
      </c>
      <c r="C112" t="str">
        <f t="shared" si="24"/>
        <v>Tasker, Josh</v>
      </c>
      <c r="D112" s="1">
        <f t="shared" si="25"/>
        <v>6</v>
      </c>
      <c r="E112" s="1" t="str">
        <f t="shared" si="26"/>
        <v>Mountbattebn - Andover</v>
      </c>
      <c r="F112" t="str">
        <f t="shared" si="23"/>
        <v>Mountbattebn - Andover 'C'</v>
      </c>
      <c r="G112" s="25"/>
      <c r="H112" s="25"/>
      <c r="I112">
        <f>COUNTIF(E$6:E112,E112)</f>
        <v>11</v>
      </c>
      <c r="J112">
        <f>COUNTIF(F$6:F112,F112)</f>
        <v>3</v>
      </c>
      <c r="K112">
        <f>SUMIF(F$6:F112,F112,A$6:A112)</f>
        <v>310</v>
      </c>
      <c r="L112" t="str">
        <f t="shared" si="19"/>
        <v/>
      </c>
      <c r="M112" s="1" t="str">
        <f t="shared" si="20"/>
        <v/>
      </c>
      <c r="N112" s="1" t="str">
        <f t="shared" si="27"/>
        <v/>
      </c>
      <c r="O112" s="17" t="str">
        <f t="shared" si="28"/>
        <v/>
      </c>
      <c r="P112" s="18" t="str">
        <f t="shared" si="18"/>
        <v/>
      </c>
    </row>
    <row r="113" spans="1:16" ht="15.5" x14ac:dyDescent="0.25">
      <c r="A113" s="18">
        <v>108</v>
      </c>
      <c r="B113" s="24">
        <v>644</v>
      </c>
      <c r="C113" t="str">
        <f t="shared" ref="C113:C134" si="29">IF(ISNUMBER(B113)=TRUE,VLOOKUP(B113,Athletes,2,FALSE)&amp;", "&amp;VLOOKUP(B113,Athletes,3,FALSE),"")</f>
        <v>Smith, Oscar</v>
      </c>
      <c r="D113" s="1">
        <f t="shared" ref="D113:D134" si="30">IF(ISNUMBER(B113)=TRUE,VLOOKUP(B113,Athletes,7,FALSE),"")</f>
        <v>6</v>
      </c>
      <c r="E113" s="1" t="str">
        <f t="shared" ref="E113:E134" si="31">IF(ISNUMBER(B113)=TRUE,VLOOKUP(B113,Athletes,6,FALSE),"")</f>
        <v>East Hants</v>
      </c>
      <c r="F113" t="str">
        <f t="shared" si="23"/>
        <v>East Hants 'B'</v>
      </c>
      <c r="G113" s="25"/>
      <c r="H113" s="25"/>
      <c r="I113">
        <f>COUNTIF(E$6:E113,E113)</f>
        <v>7</v>
      </c>
      <c r="J113">
        <f>COUNTIF(F$6:F113,F113)</f>
        <v>1</v>
      </c>
      <c r="K113">
        <f>SUMIF(F$6:F113,F113,A$6:A113)</f>
        <v>108</v>
      </c>
      <c r="L113" t="str">
        <f t="shared" si="19"/>
        <v/>
      </c>
      <c r="M113" s="1" t="str">
        <f t="shared" si="20"/>
        <v/>
      </c>
      <c r="N113" s="1" t="str">
        <f t="shared" si="27"/>
        <v/>
      </c>
      <c r="O113" s="17" t="str">
        <f t="shared" si="28"/>
        <v/>
      </c>
      <c r="P113" s="18" t="str">
        <f t="shared" si="18"/>
        <v/>
      </c>
    </row>
    <row r="114" spans="1:16" ht="15.5" x14ac:dyDescent="0.25">
      <c r="A114" s="18">
        <v>109</v>
      </c>
      <c r="B114" s="24">
        <v>982</v>
      </c>
      <c r="C114" t="str">
        <f t="shared" si="29"/>
        <v>Banner, Archie</v>
      </c>
      <c r="D114" s="1">
        <f t="shared" si="30"/>
        <v>6</v>
      </c>
      <c r="E114" s="1" t="str">
        <f t="shared" si="31"/>
        <v>Mountbatten - Romsey</v>
      </c>
      <c r="F114" t="str">
        <f t="shared" si="23"/>
        <v>Mountbatten - Romsey 'B'</v>
      </c>
      <c r="G114" s="25"/>
      <c r="H114" s="25"/>
      <c r="I114">
        <f>COUNTIF(E$6:E114,E114)</f>
        <v>7</v>
      </c>
      <c r="J114">
        <f>COUNTIF(F$6:F114,F114)</f>
        <v>1</v>
      </c>
      <c r="K114">
        <f>SUMIF(F$6:F114,F114,A$6:A114)</f>
        <v>109</v>
      </c>
      <c r="L114" t="str">
        <f t="shared" si="19"/>
        <v/>
      </c>
      <c r="M114" s="1" t="str">
        <f t="shared" si="20"/>
        <v/>
      </c>
      <c r="N114" s="1" t="str">
        <f t="shared" si="27"/>
        <v/>
      </c>
      <c r="O114" s="17" t="str">
        <f t="shared" si="28"/>
        <v/>
      </c>
      <c r="P114" s="18" t="str">
        <f t="shared" si="18"/>
        <v/>
      </c>
    </row>
    <row r="115" spans="1:16" ht="15.5" x14ac:dyDescent="0.25">
      <c r="A115" s="18">
        <v>110</v>
      </c>
      <c r="B115" s="24">
        <v>692</v>
      </c>
      <c r="C115" t="str">
        <f t="shared" si="29"/>
        <v xml:space="preserve">Macko, Noah </v>
      </c>
      <c r="D115" s="1">
        <f t="shared" si="30"/>
        <v>6</v>
      </c>
      <c r="E115" s="1" t="str">
        <f t="shared" si="31"/>
        <v xml:space="preserve">North East Hants </v>
      </c>
      <c r="F115" t="str">
        <f t="shared" si="23"/>
        <v>North East Hants  'C'</v>
      </c>
      <c r="G115" s="25"/>
      <c r="H115" s="25"/>
      <c r="I115">
        <f>COUNTIF(E$6:E115,E115)</f>
        <v>12</v>
      </c>
      <c r="J115">
        <f>COUNTIF(F$6:F115,F115)</f>
        <v>4</v>
      </c>
      <c r="K115">
        <f>SUMIF(F$6:F115,F115,A$6:A115)</f>
        <v>415</v>
      </c>
      <c r="L115">
        <f t="shared" si="19"/>
        <v>415.00011000000001</v>
      </c>
      <c r="M115" s="1">
        <f t="shared" si="20"/>
        <v>1</v>
      </c>
      <c r="N115" s="1" t="str">
        <f t="shared" si="27"/>
        <v>North East Hants  'C'</v>
      </c>
      <c r="O115" s="17">
        <f t="shared" si="28"/>
        <v>415.00011000000001</v>
      </c>
      <c r="P115" s="18" t="str">
        <f t="shared" si="18"/>
        <v/>
      </c>
    </row>
    <row r="116" spans="1:16" ht="15.5" x14ac:dyDescent="0.25">
      <c r="A116" s="18">
        <v>111</v>
      </c>
      <c r="B116" s="24">
        <v>984</v>
      </c>
      <c r="C116" t="str">
        <f t="shared" si="29"/>
        <v>Coulthard, Daniel</v>
      </c>
      <c r="D116" s="1">
        <f t="shared" si="30"/>
        <v>6</v>
      </c>
      <c r="E116" s="1" t="str">
        <f t="shared" si="31"/>
        <v>Mountbatten - Romsey</v>
      </c>
      <c r="F116" t="str">
        <f t="shared" si="23"/>
        <v>Mountbatten - Romsey 'B'</v>
      </c>
      <c r="G116" s="25"/>
      <c r="H116" s="25"/>
      <c r="I116">
        <f>COUNTIF(E$6:E116,E116)</f>
        <v>8</v>
      </c>
      <c r="J116">
        <f>COUNTIF(F$6:F116,F116)</f>
        <v>2</v>
      </c>
      <c r="K116">
        <f>SUMIF(F$6:F116,F116,A$6:A116)</f>
        <v>220</v>
      </c>
      <c r="L116" t="str">
        <f t="shared" si="19"/>
        <v/>
      </c>
      <c r="M116" s="1" t="str">
        <f t="shared" si="20"/>
        <v/>
      </c>
      <c r="N116" s="1" t="str">
        <f t="shared" si="27"/>
        <v/>
      </c>
      <c r="O116" s="17" t="str">
        <f t="shared" si="28"/>
        <v/>
      </c>
      <c r="P116" s="18" t="str">
        <f t="shared" si="18"/>
        <v/>
      </c>
    </row>
    <row r="117" spans="1:16" ht="15.5" x14ac:dyDescent="0.25">
      <c r="A117" s="18">
        <v>112</v>
      </c>
      <c r="B117" s="24">
        <v>649</v>
      </c>
      <c r="C117" t="str">
        <f t="shared" si="29"/>
        <v>Ellis, James</v>
      </c>
      <c r="D117" s="1">
        <f t="shared" si="30"/>
        <v>6</v>
      </c>
      <c r="E117" s="1" t="str">
        <f t="shared" si="31"/>
        <v>East Hants</v>
      </c>
      <c r="F117" t="str">
        <f t="shared" si="23"/>
        <v>East Hants 'B'</v>
      </c>
      <c r="G117" s="25"/>
      <c r="H117" s="25"/>
      <c r="I117">
        <f>COUNTIF(E$6:E117,E117)</f>
        <v>8</v>
      </c>
      <c r="J117">
        <f>COUNTIF(F$6:F117,F117)</f>
        <v>2</v>
      </c>
      <c r="K117">
        <f>SUMIF(F$6:F117,F117,A$6:A117)</f>
        <v>220</v>
      </c>
      <c r="L117" t="str">
        <f t="shared" si="19"/>
        <v/>
      </c>
      <c r="M117" s="1" t="str">
        <f t="shared" si="20"/>
        <v/>
      </c>
      <c r="N117" s="1" t="str">
        <f t="shared" si="27"/>
        <v/>
      </c>
      <c r="O117" s="17" t="str">
        <f t="shared" si="28"/>
        <v/>
      </c>
      <c r="P117" s="18" t="str">
        <f t="shared" si="18"/>
        <v/>
      </c>
    </row>
    <row r="118" spans="1:16" ht="15.5" x14ac:dyDescent="0.25">
      <c r="A118" s="18">
        <v>113</v>
      </c>
      <c r="B118" s="24">
        <v>985</v>
      </c>
      <c r="C118" t="str">
        <f t="shared" si="29"/>
        <v>Garret, Harry</v>
      </c>
      <c r="D118" s="1">
        <f t="shared" si="30"/>
        <v>6</v>
      </c>
      <c r="E118" s="1" t="str">
        <f t="shared" si="31"/>
        <v>Mountbatten - Romsey</v>
      </c>
      <c r="F118" t="str">
        <f t="shared" si="23"/>
        <v>Mountbatten - Romsey 'C'</v>
      </c>
      <c r="G118" s="25"/>
      <c r="H118" s="25"/>
      <c r="I118">
        <f>COUNTIF(E$6:E118,E118)</f>
        <v>9</v>
      </c>
      <c r="J118">
        <f>COUNTIF(F$6:F118,F118)</f>
        <v>1</v>
      </c>
      <c r="K118">
        <f>SUMIF(F$6:F118,F118,A$6:A118)</f>
        <v>113</v>
      </c>
      <c r="L118" t="str">
        <f t="shared" si="19"/>
        <v/>
      </c>
      <c r="M118" s="1" t="str">
        <f t="shared" si="20"/>
        <v/>
      </c>
      <c r="N118" s="1" t="str">
        <f t="shared" si="27"/>
        <v/>
      </c>
      <c r="O118" s="17" t="str">
        <f t="shared" si="28"/>
        <v/>
      </c>
      <c r="P118" s="18" t="str">
        <f t="shared" si="18"/>
        <v/>
      </c>
    </row>
    <row r="119" spans="1:16" ht="15.5" x14ac:dyDescent="0.25">
      <c r="A119" s="18">
        <v>114</v>
      </c>
      <c r="B119" s="24">
        <v>785</v>
      </c>
      <c r="C119" t="str">
        <f t="shared" si="29"/>
        <v>Piggott, Digby</v>
      </c>
      <c r="D119" s="1">
        <f t="shared" si="30"/>
        <v>6</v>
      </c>
      <c r="E119" s="1" t="str">
        <f t="shared" si="31"/>
        <v>New Forest</v>
      </c>
      <c r="F119" t="str">
        <f t="shared" si="23"/>
        <v>New Forest 'C'</v>
      </c>
      <c r="G119" s="25"/>
      <c r="H119" s="25"/>
      <c r="I119">
        <f>COUNTIF(E$6:E119,E119)</f>
        <v>11</v>
      </c>
      <c r="J119">
        <f>COUNTIF(F$6:F119,F119)</f>
        <v>2</v>
      </c>
      <c r="K119">
        <f>SUMIF(F$6:F119,F119,A$6:A119)</f>
        <v>211</v>
      </c>
      <c r="L119" t="str">
        <f t="shared" si="19"/>
        <v/>
      </c>
      <c r="M119" s="1" t="str">
        <f t="shared" si="20"/>
        <v/>
      </c>
      <c r="N119" s="1" t="str">
        <f t="shared" si="27"/>
        <v/>
      </c>
      <c r="O119" s="17" t="str">
        <f t="shared" si="28"/>
        <v/>
      </c>
      <c r="P119" s="18" t="str">
        <f t="shared" si="18"/>
        <v/>
      </c>
    </row>
    <row r="120" spans="1:16" ht="15.5" x14ac:dyDescent="0.25">
      <c r="A120" s="18">
        <v>115</v>
      </c>
      <c r="B120" s="24">
        <v>867</v>
      </c>
      <c r="C120" t="str">
        <f t="shared" si="29"/>
        <v>Smales, Max</v>
      </c>
      <c r="D120" s="1">
        <f t="shared" si="30"/>
        <v>6</v>
      </c>
      <c r="E120" s="1" t="str">
        <f t="shared" si="31"/>
        <v>Portsmouth</v>
      </c>
      <c r="F120" t="str">
        <f t="shared" si="23"/>
        <v>Portsmouth 'B'</v>
      </c>
      <c r="G120" s="25"/>
      <c r="H120" s="25"/>
      <c r="I120">
        <f>COUNTIF(E$6:E120,E120)</f>
        <v>5</v>
      </c>
      <c r="J120">
        <f>COUNTIF(F$6:F120,F120)</f>
        <v>1</v>
      </c>
      <c r="K120">
        <f>SUMIF(F$6:F120,F120,A$6:A120)</f>
        <v>115</v>
      </c>
      <c r="L120" t="str">
        <f t="shared" si="19"/>
        <v/>
      </c>
      <c r="M120" s="1" t="str">
        <f t="shared" si="20"/>
        <v/>
      </c>
      <c r="N120" s="1" t="str">
        <f t="shared" si="27"/>
        <v/>
      </c>
      <c r="O120" s="17" t="str">
        <f t="shared" si="28"/>
        <v/>
      </c>
      <c r="P120" s="18" t="str">
        <f t="shared" si="18"/>
        <v/>
      </c>
    </row>
    <row r="121" spans="1:16" ht="15.5" x14ac:dyDescent="0.25">
      <c r="A121" s="18">
        <v>116</v>
      </c>
      <c r="B121" s="24">
        <v>873</v>
      </c>
      <c r="C121" t="str">
        <f t="shared" si="29"/>
        <v>Rowlands, Baxter</v>
      </c>
      <c r="D121" s="1">
        <f t="shared" si="30"/>
        <v>6</v>
      </c>
      <c r="E121" s="1" t="str">
        <f t="shared" si="31"/>
        <v>Portsmouth</v>
      </c>
      <c r="F121" t="str">
        <f t="shared" si="23"/>
        <v>Portsmouth 'B'</v>
      </c>
      <c r="G121" s="25"/>
      <c r="H121" s="25"/>
      <c r="I121">
        <f>COUNTIF(E$6:E121,E121)</f>
        <v>6</v>
      </c>
      <c r="J121">
        <f>COUNTIF(F$6:F121,F121)</f>
        <v>2</v>
      </c>
      <c r="K121">
        <f>SUMIF(F$6:F121,F121,A$6:A121)</f>
        <v>231</v>
      </c>
      <c r="L121" t="str">
        <f t="shared" si="19"/>
        <v/>
      </c>
      <c r="M121" s="1" t="str">
        <f t="shared" si="20"/>
        <v/>
      </c>
      <c r="N121" s="1" t="str">
        <f t="shared" si="27"/>
        <v/>
      </c>
      <c r="O121" s="17" t="str">
        <f t="shared" si="28"/>
        <v/>
      </c>
      <c r="P121" s="18" t="str">
        <f t="shared" si="18"/>
        <v/>
      </c>
    </row>
    <row r="122" spans="1:16" ht="15.5" x14ac:dyDescent="0.25">
      <c r="A122" s="18">
        <v>117</v>
      </c>
      <c r="B122" s="24">
        <v>765</v>
      </c>
      <c r="C122" t="str">
        <f t="shared" si="29"/>
        <v>Cotton, Albert</v>
      </c>
      <c r="D122" s="1">
        <f t="shared" si="30"/>
        <v>6</v>
      </c>
      <c r="E122" s="1" t="str">
        <f t="shared" si="31"/>
        <v>Southanmpton</v>
      </c>
      <c r="F122" t="str">
        <f t="shared" si="23"/>
        <v>Southanmpton 'C'</v>
      </c>
      <c r="G122" s="25"/>
      <c r="H122" s="25"/>
      <c r="I122">
        <f>COUNTIF(E$6:E122,E122)</f>
        <v>9</v>
      </c>
      <c r="J122">
        <f>COUNTIF(F$6:F122,F122)</f>
        <v>1</v>
      </c>
      <c r="K122">
        <f>SUMIF(F$6:F122,F122,A$6:A122)</f>
        <v>117</v>
      </c>
      <c r="L122" t="str">
        <f t="shared" si="19"/>
        <v/>
      </c>
      <c r="M122" s="1" t="str">
        <f t="shared" si="20"/>
        <v/>
      </c>
      <c r="N122" s="1" t="str">
        <f t="shared" si="27"/>
        <v/>
      </c>
      <c r="O122" s="17" t="str">
        <f t="shared" si="28"/>
        <v/>
      </c>
      <c r="P122" s="18" t="str">
        <f t="shared" si="18"/>
        <v/>
      </c>
    </row>
    <row r="123" spans="1:16" ht="15.5" x14ac:dyDescent="0.25">
      <c r="A123" s="18">
        <v>118</v>
      </c>
      <c r="B123" s="24">
        <v>760</v>
      </c>
      <c r="C123" t="str">
        <f t="shared" si="29"/>
        <v>Campastori, Giacomo</v>
      </c>
      <c r="D123" s="1">
        <f t="shared" si="30"/>
        <v>6</v>
      </c>
      <c r="E123" s="1" t="str">
        <f t="shared" si="31"/>
        <v>Southanmpton</v>
      </c>
      <c r="F123" t="str">
        <f t="shared" si="23"/>
        <v>Southanmpton 'C'</v>
      </c>
      <c r="G123" s="25"/>
      <c r="H123" s="25"/>
      <c r="I123">
        <f>COUNTIF(E$6:E123,E123)</f>
        <v>10</v>
      </c>
      <c r="J123">
        <f>COUNTIF(F$6:F123,F123)</f>
        <v>2</v>
      </c>
      <c r="K123">
        <f>SUMIF(F$6:F123,F123,A$6:A123)</f>
        <v>235</v>
      </c>
      <c r="L123" t="str">
        <f t="shared" si="19"/>
        <v/>
      </c>
      <c r="M123" s="1" t="str">
        <f t="shared" si="20"/>
        <v/>
      </c>
      <c r="N123" s="1" t="str">
        <f t="shared" si="27"/>
        <v/>
      </c>
      <c r="O123" s="17" t="str">
        <f t="shared" si="28"/>
        <v/>
      </c>
      <c r="P123" s="18" t="str">
        <f t="shared" si="18"/>
        <v/>
      </c>
    </row>
    <row r="124" spans="1:16" ht="15.5" x14ac:dyDescent="0.25">
      <c r="A124" s="18">
        <v>119</v>
      </c>
      <c r="B124" s="24">
        <v>661</v>
      </c>
      <c r="C124" t="str">
        <f t="shared" si="29"/>
        <v>Boden, Aiden</v>
      </c>
      <c r="D124" s="1">
        <f t="shared" si="30"/>
        <v>6</v>
      </c>
      <c r="E124" s="1" t="str">
        <f t="shared" si="31"/>
        <v>Fareham</v>
      </c>
      <c r="F124" t="str">
        <f t="shared" si="23"/>
        <v>Fareham 'C'</v>
      </c>
      <c r="G124" s="25"/>
      <c r="H124" s="25"/>
      <c r="I124">
        <f>COUNTIF(E$6:E124,E124)</f>
        <v>10</v>
      </c>
      <c r="J124">
        <f>COUNTIF(F$6:F124,F124)</f>
        <v>2</v>
      </c>
      <c r="K124">
        <f>SUMIF(F$6:F124,F124,A$6:A124)</f>
        <v>222</v>
      </c>
      <c r="L124" t="str">
        <f t="shared" si="19"/>
        <v/>
      </c>
      <c r="M124" s="1" t="str">
        <f t="shared" si="20"/>
        <v/>
      </c>
      <c r="N124" s="1" t="str">
        <f t="shared" si="27"/>
        <v/>
      </c>
      <c r="O124" s="17" t="str">
        <f t="shared" si="28"/>
        <v/>
      </c>
      <c r="P124" s="18" t="str">
        <f t="shared" si="18"/>
        <v/>
      </c>
    </row>
    <row r="125" spans="1:16" ht="15.5" x14ac:dyDescent="0.25">
      <c r="A125" s="18">
        <v>120</v>
      </c>
      <c r="B125" s="24">
        <v>648</v>
      </c>
      <c r="C125" t="str">
        <f t="shared" si="29"/>
        <v>Venner, Harry</v>
      </c>
      <c r="D125" s="1">
        <f t="shared" si="30"/>
        <v>6</v>
      </c>
      <c r="E125" s="1" t="str">
        <f t="shared" si="31"/>
        <v>East Hants</v>
      </c>
      <c r="F125" t="str">
        <f t="shared" si="23"/>
        <v>East Hants 'C'</v>
      </c>
      <c r="G125" s="25"/>
      <c r="H125" s="25"/>
      <c r="I125">
        <f>COUNTIF(E$6:E125,E125)</f>
        <v>9</v>
      </c>
      <c r="J125">
        <f>COUNTIF(F$6:F125,F125)</f>
        <v>1</v>
      </c>
      <c r="K125">
        <f>SUMIF(F$6:F125,F125,A$6:A125)</f>
        <v>120</v>
      </c>
      <c r="L125" t="str">
        <f t="shared" si="19"/>
        <v/>
      </c>
      <c r="M125" s="1" t="str">
        <f t="shared" si="20"/>
        <v/>
      </c>
      <c r="N125" s="1" t="str">
        <f t="shared" si="27"/>
        <v/>
      </c>
      <c r="O125" s="17" t="str">
        <f t="shared" si="28"/>
        <v/>
      </c>
      <c r="P125" s="18" t="str">
        <f t="shared" si="18"/>
        <v/>
      </c>
    </row>
    <row r="126" spans="1:16" ht="15.5" x14ac:dyDescent="0.25">
      <c r="A126" s="18">
        <v>121</v>
      </c>
      <c r="B126" s="24">
        <v>983</v>
      </c>
      <c r="C126" t="str">
        <f t="shared" si="29"/>
        <v>Davis, Charlie</v>
      </c>
      <c r="D126" s="1">
        <f t="shared" si="30"/>
        <v>6</v>
      </c>
      <c r="E126" s="1" t="str">
        <f t="shared" si="31"/>
        <v>Mountbatten - Romsey</v>
      </c>
      <c r="F126" t="str">
        <f t="shared" si="23"/>
        <v>Mountbatten - Romsey 'C'</v>
      </c>
      <c r="G126" s="25"/>
      <c r="H126" s="25"/>
      <c r="I126">
        <f>COUNTIF(E$6:E126,E126)</f>
        <v>10</v>
      </c>
      <c r="J126">
        <f>COUNTIF(F$6:F126,F126)</f>
        <v>2</v>
      </c>
      <c r="K126">
        <f>SUMIF(F$6:F126,F126,A$6:A126)</f>
        <v>234</v>
      </c>
      <c r="L126" t="str">
        <f t="shared" si="19"/>
        <v/>
      </c>
      <c r="M126" s="1" t="str">
        <f t="shared" si="20"/>
        <v/>
      </c>
      <c r="N126" s="1" t="str">
        <f t="shared" si="27"/>
        <v/>
      </c>
      <c r="O126" s="17" t="str">
        <f t="shared" si="28"/>
        <v/>
      </c>
      <c r="P126" s="18" t="str">
        <f t="shared" si="18"/>
        <v/>
      </c>
    </row>
    <row r="127" spans="1:16" ht="15.5" x14ac:dyDescent="0.25">
      <c r="A127" s="18">
        <v>122</v>
      </c>
      <c r="B127" s="24">
        <v>761</v>
      </c>
      <c r="C127" t="str">
        <f t="shared" si="29"/>
        <v xml:space="preserve">O'Connor Crudge, Dami </v>
      </c>
      <c r="D127" s="1">
        <f t="shared" si="30"/>
        <v>6</v>
      </c>
      <c r="E127" s="1" t="str">
        <f t="shared" si="31"/>
        <v>Southanmpton</v>
      </c>
      <c r="F127" t="str">
        <f t="shared" si="23"/>
        <v>Southanmpton 'C'</v>
      </c>
      <c r="G127" s="25"/>
      <c r="H127" s="25"/>
      <c r="I127">
        <f>COUNTIF(E$6:E127,E127)</f>
        <v>11</v>
      </c>
      <c r="J127">
        <f>COUNTIF(F$6:F127,F127)</f>
        <v>3</v>
      </c>
      <c r="K127">
        <f>SUMIF(F$6:F127,F127,A$6:A127)</f>
        <v>357</v>
      </c>
      <c r="L127" t="str">
        <f t="shared" si="19"/>
        <v/>
      </c>
      <c r="M127" s="1" t="str">
        <f t="shared" si="20"/>
        <v/>
      </c>
      <c r="N127" s="1" t="str">
        <f t="shared" si="27"/>
        <v/>
      </c>
      <c r="O127" s="17" t="str">
        <f t="shared" si="28"/>
        <v/>
      </c>
      <c r="P127" s="18" t="str">
        <f t="shared" si="18"/>
        <v/>
      </c>
    </row>
    <row r="128" spans="1:16" ht="15.5" x14ac:dyDescent="0.25">
      <c r="A128" s="18">
        <v>123</v>
      </c>
      <c r="B128" s="24">
        <v>767</v>
      </c>
      <c r="C128" t="str">
        <f t="shared" si="29"/>
        <v>Taylor, Peter</v>
      </c>
      <c r="D128" s="1">
        <f t="shared" si="30"/>
        <v>6</v>
      </c>
      <c r="E128" s="1" t="str">
        <f t="shared" si="31"/>
        <v>Southanmpton</v>
      </c>
      <c r="F128" t="str">
        <f t="shared" si="23"/>
        <v>Southanmpton 'C'</v>
      </c>
      <c r="G128" s="25"/>
      <c r="H128" s="25"/>
      <c r="I128">
        <f>COUNTIF(E$6:E128,E128)</f>
        <v>12</v>
      </c>
      <c r="J128">
        <f>COUNTIF(F$6:F128,F128)</f>
        <v>4</v>
      </c>
      <c r="K128">
        <f>SUMIF(F$6:F128,F128,A$6:A128)</f>
        <v>480</v>
      </c>
      <c r="L128">
        <f t="shared" si="19"/>
        <v>480.00012299999997</v>
      </c>
      <c r="M128" s="1">
        <f t="shared" si="20"/>
        <v>2</v>
      </c>
      <c r="N128" s="1" t="str">
        <f t="shared" si="27"/>
        <v>Southanmpton 'C'</v>
      </c>
      <c r="O128" s="17">
        <f t="shared" si="28"/>
        <v>480.00012299999997</v>
      </c>
      <c r="P128" s="18" t="str">
        <f t="shared" si="18"/>
        <v/>
      </c>
    </row>
    <row r="129" spans="1:16" ht="15.5" x14ac:dyDescent="0.25">
      <c r="A129" s="18">
        <v>124</v>
      </c>
      <c r="B129" s="24"/>
      <c r="C129" t="str">
        <f t="shared" si="29"/>
        <v/>
      </c>
      <c r="D129" s="1" t="str">
        <f t="shared" si="30"/>
        <v/>
      </c>
      <c r="E129" s="1" t="str">
        <f t="shared" si="31"/>
        <v/>
      </c>
      <c r="F129" t="str">
        <f t="shared" si="23"/>
        <v/>
      </c>
      <c r="G129" s="25"/>
      <c r="H129" s="25"/>
      <c r="I129">
        <f>COUNTIF(E$6:E129,E129)</f>
        <v>1</v>
      </c>
      <c r="J129">
        <f>COUNTIF(F$6:F129,F129)</f>
        <v>96</v>
      </c>
      <c r="K129">
        <f>SUMIF(F$6:F129,F129,A$6:A129)</f>
        <v>4684</v>
      </c>
      <c r="L129" t="str">
        <f t="shared" si="19"/>
        <v/>
      </c>
      <c r="M129" s="1" t="str">
        <f t="shared" si="20"/>
        <v/>
      </c>
      <c r="N129" s="1" t="str">
        <f t="shared" si="27"/>
        <v/>
      </c>
      <c r="O129" s="17" t="str">
        <f t="shared" si="28"/>
        <v/>
      </c>
      <c r="P129" s="18" t="str">
        <f t="shared" si="18"/>
        <v/>
      </c>
    </row>
    <row r="130" spans="1:16" ht="15.5" x14ac:dyDescent="0.25">
      <c r="A130" s="18">
        <v>125</v>
      </c>
      <c r="B130" s="24"/>
      <c r="C130" t="str">
        <f t="shared" si="29"/>
        <v/>
      </c>
      <c r="D130" s="1" t="str">
        <f t="shared" si="30"/>
        <v/>
      </c>
      <c r="E130" s="1" t="str">
        <f t="shared" si="31"/>
        <v/>
      </c>
      <c r="F130" t="str">
        <f t="shared" si="23"/>
        <v/>
      </c>
      <c r="G130" s="25"/>
      <c r="H130" s="25"/>
      <c r="I130">
        <f>COUNTIF(E$6:E130,E130)</f>
        <v>2</v>
      </c>
      <c r="J130">
        <f>COUNTIF(F$6:F130,F130)</f>
        <v>97</v>
      </c>
      <c r="K130">
        <f>SUMIF(F$6:F130,F130,A$6:A130)</f>
        <v>4809</v>
      </c>
      <c r="L130" t="str">
        <f t="shared" si="19"/>
        <v/>
      </c>
      <c r="M130" s="1" t="str">
        <f t="shared" si="20"/>
        <v/>
      </c>
      <c r="N130" s="1" t="str">
        <f t="shared" si="27"/>
        <v/>
      </c>
      <c r="O130" s="17" t="str">
        <f t="shared" si="28"/>
        <v/>
      </c>
      <c r="P130" s="18" t="str">
        <f t="shared" si="18"/>
        <v/>
      </c>
    </row>
    <row r="131" spans="1:16" ht="15.5" x14ac:dyDescent="0.25">
      <c r="A131" s="18">
        <v>126</v>
      </c>
      <c r="B131" s="24"/>
      <c r="C131" t="str">
        <f t="shared" si="29"/>
        <v/>
      </c>
      <c r="D131" s="1" t="str">
        <f t="shared" si="30"/>
        <v/>
      </c>
      <c r="E131" s="1" t="str">
        <f t="shared" si="31"/>
        <v/>
      </c>
      <c r="F131" t="str">
        <f t="shared" si="23"/>
        <v/>
      </c>
      <c r="G131" s="25"/>
      <c r="H131" s="25"/>
      <c r="I131">
        <f>COUNTIF(E$6:E131,E131)</f>
        <v>3</v>
      </c>
      <c r="J131">
        <f>COUNTIF(F$6:F131,F131)</f>
        <v>98</v>
      </c>
      <c r="K131">
        <f>SUMIF(F$6:F131,F131,A$6:A131)</f>
        <v>4935</v>
      </c>
      <c r="L131" t="str">
        <f t="shared" si="19"/>
        <v/>
      </c>
      <c r="M131" s="1" t="str">
        <f t="shared" si="20"/>
        <v/>
      </c>
      <c r="N131" s="1" t="str">
        <f t="shared" si="27"/>
        <v/>
      </c>
      <c r="O131" s="17" t="str">
        <f t="shared" si="28"/>
        <v/>
      </c>
      <c r="P131" s="18" t="str">
        <f t="shared" si="18"/>
        <v/>
      </c>
    </row>
    <row r="132" spans="1:16" ht="15.5" x14ac:dyDescent="0.25">
      <c r="A132" s="18">
        <v>127</v>
      </c>
      <c r="B132" s="24"/>
      <c r="C132" t="str">
        <f t="shared" si="29"/>
        <v/>
      </c>
      <c r="D132" s="1" t="str">
        <f t="shared" si="30"/>
        <v/>
      </c>
      <c r="E132" s="1" t="str">
        <f t="shared" si="31"/>
        <v/>
      </c>
      <c r="F132" t="str">
        <f t="shared" si="23"/>
        <v/>
      </c>
      <c r="G132" s="25"/>
      <c r="H132" s="25"/>
      <c r="I132">
        <f>COUNTIF(E$6:E132,E132)</f>
        <v>4</v>
      </c>
      <c r="J132">
        <f>COUNTIF(F$6:F132,F132)</f>
        <v>99</v>
      </c>
      <c r="K132">
        <f>SUMIF(F$6:F132,F132,A$6:A132)</f>
        <v>5062</v>
      </c>
      <c r="L132" t="str">
        <f t="shared" si="19"/>
        <v/>
      </c>
      <c r="M132" s="1" t="str">
        <f t="shared" si="20"/>
        <v/>
      </c>
      <c r="N132" s="1" t="str">
        <f t="shared" si="27"/>
        <v/>
      </c>
      <c r="O132" s="17" t="str">
        <f t="shared" si="28"/>
        <v/>
      </c>
      <c r="P132" s="18" t="str">
        <f t="shared" si="18"/>
        <v/>
      </c>
    </row>
    <row r="133" spans="1:16" ht="15.5" x14ac:dyDescent="0.25">
      <c r="A133" s="18">
        <v>128</v>
      </c>
      <c r="B133" s="24"/>
      <c r="C133" t="str">
        <f t="shared" si="29"/>
        <v/>
      </c>
      <c r="D133" s="1" t="str">
        <f t="shared" si="30"/>
        <v/>
      </c>
      <c r="E133" s="1" t="str">
        <f t="shared" si="31"/>
        <v/>
      </c>
      <c r="F133" t="str">
        <f t="shared" si="23"/>
        <v/>
      </c>
      <c r="G133" s="25"/>
      <c r="H133" s="25"/>
      <c r="I133">
        <f>COUNTIF(E$6:E133,E133)</f>
        <v>5</v>
      </c>
      <c r="J133">
        <f>COUNTIF(F$6:F133,F133)</f>
        <v>100</v>
      </c>
      <c r="K133">
        <f>SUMIF(F$6:F133,F133,A$6:A133)</f>
        <v>5190</v>
      </c>
      <c r="L133" t="str">
        <f t="shared" si="19"/>
        <v/>
      </c>
      <c r="M133" s="1" t="str">
        <f t="shared" si="20"/>
        <v/>
      </c>
      <c r="N133" s="1" t="str">
        <f t="shared" si="27"/>
        <v/>
      </c>
      <c r="O133" s="17" t="str">
        <f t="shared" si="28"/>
        <v/>
      </c>
      <c r="P133" s="18" t="str">
        <f t="shared" si="18"/>
        <v/>
      </c>
    </row>
    <row r="134" spans="1:16" ht="15.5" x14ac:dyDescent="0.25">
      <c r="A134" s="18">
        <v>129</v>
      </c>
      <c r="B134" s="24"/>
      <c r="C134" t="str">
        <f t="shared" si="29"/>
        <v/>
      </c>
      <c r="D134" s="1" t="str">
        <f t="shared" si="30"/>
        <v/>
      </c>
      <c r="E134" s="1" t="str">
        <f t="shared" si="31"/>
        <v/>
      </c>
      <c r="F134" t="str">
        <f t="shared" si="23"/>
        <v/>
      </c>
      <c r="G134" s="25"/>
      <c r="H134" s="25"/>
      <c r="I134">
        <f>COUNTIF(E$6:E134,E134)</f>
        <v>6</v>
      </c>
      <c r="J134">
        <f>COUNTIF(F$6:F134,F134)</f>
        <v>101</v>
      </c>
      <c r="K134">
        <f>SUMIF(F$6:F134,F134,A$6:A134)</f>
        <v>5319</v>
      </c>
      <c r="L134" t="str">
        <f t="shared" si="19"/>
        <v/>
      </c>
      <c r="M134" s="1" t="str">
        <f t="shared" si="20"/>
        <v/>
      </c>
      <c r="N134" s="1" t="str">
        <f t="shared" si="27"/>
        <v/>
      </c>
      <c r="O134" s="17" t="str">
        <f t="shared" si="28"/>
        <v/>
      </c>
      <c r="P134" s="18" t="str">
        <f t="shared" ref="P134:P197" si="32">IF(B134&gt;0,IF(COUNTIF(NOS,B134)=1,"","Duplicate entry"),"")</f>
        <v/>
      </c>
    </row>
    <row r="135" spans="1:16" ht="15.5" x14ac:dyDescent="0.25">
      <c r="A135" s="18">
        <v>130</v>
      </c>
      <c r="B135" s="24"/>
      <c r="C135" t="str">
        <f t="shared" ref="C135:C198" si="33">IF(ISNUMBER(B135)=TRUE,VLOOKUP(B135,Athletes,2,FALSE)&amp;", "&amp;VLOOKUP(B135,Athletes,3,FALSE),"")</f>
        <v/>
      </c>
      <c r="D135" s="1" t="str">
        <f t="shared" ref="D135:D198" si="34">IF(ISNUMBER(B135)=TRUE,VLOOKUP(B135,Athletes,7,FALSE),"")</f>
        <v/>
      </c>
      <c r="E135" s="1" t="str">
        <f t="shared" ref="E135:E198" si="35">IF(ISNUMBER(B135)=TRUE,VLOOKUP(B135,Athletes,6,FALSE),"")</f>
        <v/>
      </c>
      <c r="F135" t="str">
        <f t="shared" si="23"/>
        <v/>
      </c>
      <c r="G135" s="25"/>
      <c r="H135" s="25"/>
      <c r="I135">
        <f>COUNTIF(E$6:E135,E135)</f>
        <v>7</v>
      </c>
      <c r="J135">
        <f>COUNTIF(F$6:F135,F135)</f>
        <v>102</v>
      </c>
      <c r="K135">
        <f>SUMIF(F$6:F135,F135,A$6:A135)</f>
        <v>5449</v>
      </c>
      <c r="L135" t="str">
        <f t="shared" ref="L135:L198" si="36">IF(J135=$Q$1,K135+A135*10^-6,"")</f>
        <v/>
      </c>
      <c r="M135" s="1" t="str">
        <f t="shared" ref="M135:M198" si="37">IF(O135="","",RANK(O135,O$6:O$305,1))</f>
        <v/>
      </c>
      <c r="N135" s="1" t="str">
        <f t="shared" si="27"/>
        <v/>
      </c>
      <c r="O135" s="17" t="str">
        <f t="shared" si="28"/>
        <v/>
      </c>
      <c r="P135" s="18" t="str">
        <f t="shared" si="32"/>
        <v/>
      </c>
    </row>
    <row r="136" spans="1:16" ht="15.5" x14ac:dyDescent="0.25">
      <c r="A136" s="18">
        <v>131</v>
      </c>
      <c r="B136" s="24"/>
      <c r="C136" t="str">
        <f t="shared" si="33"/>
        <v/>
      </c>
      <c r="D136" s="1" t="str">
        <f t="shared" si="34"/>
        <v/>
      </c>
      <c r="E136" s="1" t="str">
        <f t="shared" si="35"/>
        <v/>
      </c>
      <c r="F136" t="str">
        <f t="shared" si="23"/>
        <v/>
      </c>
      <c r="G136" s="25"/>
      <c r="H136" s="25"/>
      <c r="I136">
        <f>COUNTIF(E$6:E136,E136)</f>
        <v>8</v>
      </c>
      <c r="J136">
        <f>COUNTIF(F$6:F136,F136)</f>
        <v>103</v>
      </c>
      <c r="K136">
        <f>SUMIF(F$6:F136,F136,A$6:A136)</f>
        <v>5580</v>
      </c>
      <c r="L136" t="str">
        <f t="shared" si="36"/>
        <v/>
      </c>
      <c r="M136" s="1" t="str">
        <f t="shared" si="37"/>
        <v/>
      </c>
      <c r="N136" s="1" t="str">
        <f t="shared" si="27"/>
        <v/>
      </c>
      <c r="O136" s="17" t="str">
        <f t="shared" si="28"/>
        <v/>
      </c>
      <c r="P136" s="18" t="str">
        <f t="shared" si="32"/>
        <v/>
      </c>
    </row>
    <row r="137" spans="1:16" ht="15.5" x14ac:dyDescent="0.25">
      <c r="A137" s="18">
        <v>132</v>
      </c>
      <c r="B137" s="24"/>
      <c r="C137" t="str">
        <f t="shared" si="33"/>
        <v/>
      </c>
      <c r="D137" s="1" t="str">
        <f t="shared" si="34"/>
        <v/>
      </c>
      <c r="E137" s="1" t="str">
        <f t="shared" si="35"/>
        <v/>
      </c>
      <c r="F137" t="str">
        <f t="shared" si="23"/>
        <v/>
      </c>
      <c r="G137" s="25"/>
      <c r="H137" s="25"/>
      <c r="I137">
        <f>COUNTIF(E$6:E137,E137)</f>
        <v>9</v>
      </c>
      <c r="J137">
        <f>COUNTIF(F$6:F137,F137)</f>
        <v>104</v>
      </c>
      <c r="K137">
        <f>SUMIF(F$6:F137,F137,A$6:A137)</f>
        <v>5712</v>
      </c>
      <c r="L137" t="str">
        <f t="shared" si="36"/>
        <v/>
      </c>
      <c r="M137" s="1" t="str">
        <f t="shared" si="37"/>
        <v/>
      </c>
      <c r="N137" s="1" t="str">
        <f t="shared" si="27"/>
        <v/>
      </c>
      <c r="O137" s="17" t="str">
        <f t="shared" si="28"/>
        <v/>
      </c>
      <c r="P137" s="18" t="str">
        <f t="shared" si="32"/>
        <v/>
      </c>
    </row>
    <row r="138" spans="1:16" ht="15.5" x14ac:dyDescent="0.25">
      <c r="A138" s="18">
        <v>133</v>
      </c>
      <c r="B138" s="24"/>
      <c r="C138" t="str">
        <f t="shared" si="33"/>
        <v/>
      </c>
      <c r="D138" s="1" t="str">
        <f t="shared" si="34"/>
        <v/>
      </c>
      <c r="E138" s="1" t="str">
        <f t="shared" si="35"/>
        <v/>
      </c>
      <c r="F138" t="str">
        <f t="shared" si="23"/>
        <v/>
      </c>
      <c r="G138" s="25"/>
      <c r="H138" s="25"/>
      <c r="I138">
        <f>COUNTIF(E$6:E138,E138)</f>
        <v>10</v>
      </c>
      <c r="J138">
        <f>COUNTIF(F$6:F138,F138)</f>
        <v>105</v>
      </c>
      <c r="K138">
        <f>SUMIF(F$6:F138,F138,A$6:A138)</f>
        <v>5845</v>
      </c>
      <c r="L138" t="str">
        <f t="shared" si="36"/>
        <v/>
      </c>
      <c r="M138" s="1" t="str">
        <f t="shared" si="37"/>
        <v/>
      </c>
      <c r="N138" s="1" t="str">
        <f t="shared" si="27"/>
        <v/>
      </c>
      <c r="O138" s="17" t="str">
        <f t="shared" si="28"/>
        <v/>
      </c>
      <c r="P138" s="18" t="str">
        <f t="shared" si="32"/>
        <v/>
      </c>
    </row>
    <row r="139" spans="1:16" ht="15.5" x14ac:dyDescent="0.25">
      <c r="A139" s="18">
        <v>134</v>
      </c>
      <c r="B139" s="24"/>
      <c r="C139" t="str">
        <f t="shared" si="33"/>
        <v/>
      </c>
      <c r="D139" s="1" t="str">
        <f t="shared" si="34"/>
        <v/>
      </c>
      <c r="E139" s="1" t="str">
        <f t="shared" si="35"/>
        <v/>
      </c>
      <c r="F139" t="str">
        <f t="shared" ref="F139:F202" si="38">IF(ISNUMBER(B139)=TRUE,IF(I139&lt;=Q$1,E139,IF(I139&lt;=Q$1*2,E139&amp;" 'B'",IF(I139&lt;=Q$1*3,E139&amp;" 'C'",IF(I139&lt;=Q$1*4,E139&amp;" 'D'",E139&amp;" 'E'")))),"")</f>
        <v/>
      </c>
      <c r="G139" s="25"/>
      <c r="H139" s="25"/>
      <c r="I139">
        <f>COUNTIF(E$6:E139,E139)</f>
        <v>11</v>
      </c>
      <c r="J139">
        <f>COUNTIF(F$6:F139,F139)</f>
        <v>106</v>
      </c>
      <c r="K139">
        <f>SUMIF(F$6:F139,F139,A$6:A139)</f>
        <v>5979</v>
      </c>
      <c r="L139" t="str">
        <f t="shared" si="36"/>
        <v/>
      </c>
      <c r="M139" s="1" t="str">
        <f t="shared" si="37"/>
        <v/>
      </c>
      <c r="N139" s="1" t="str">
        <f t="shared" si="27"/>
        <v/>
      </c>
      <c r="O139" s="17" t="str">
        <f t="shared" si="28"/>
        <v/>
      </c>
      <c r="P139" s="18" t="str">
        <f t="shared" si="32"/>
        <v/>
      </c>
    </row>
    <row r="140" spans="1:16" ht="15.5" x14ac:dyDescent="0.25">
      <c r="A140" s="18">
        <v>135</v>
      </c>
      <c r="B140" s="24"/>
      <c r="C140" t="str">
        <f t="shared" si="33"/>
        <v/>
      </c>
      <c r="D140" s="1" t="str">
        <f t="shared" si="34"/>
        <v/>
      </c>
      <c r="E140" s="1" t="str">
        <f t="shared" si="35"/>
        <v/>
      </c>
      <c r="F140" t="str">
        <f t="shared" si="38"/>
        <v/>
      </c>
      <c r="G140" s="25"/>
      <c r="H140" s="25"/>
      <c r="I140">
        <f>COUNTIF(E$6:E140,E140)</f>
        <v>12</v>
      </c>
      <c r="J140">
        <f>COUNTIF(F$6:F140,F140)</f>
        <v>107</v>
      </c>
      <c r="K140">
        <f>SUMIF(F$6:F140,F140,A$6:A140)</f>
        <v>6114</v>
      </c>
      <c r="L140" t="str">
        <f t="shared" si="36"/>
        <v/>
      </c>
      <c r="M140" s="1" t="str">
        <f t="shared" si="37"/>
        <v/>
      </c>
      <c r="N140" s="1" t="str">
        <f t="shared" si="27"/>
        <v/>
      </c>
      <c r="O140" s="17" t="str">
        <f t="shared" si="28"/>
        <v/>
      </c>
      <c r="P140" s="18" t="str">
        <f t="shared" si="32"/>
        <v/>
      </c>
    </row>
    <row r="141" spans="1:16" ht="15.5" x14ac:dyDescent="0.25">
      <c r="A141" s="18">
        <v>136</v>
      </c>
      <c r="B141" s="24"/>
      <c r="C141" t="str">
        <f t="shared" si="33"/>
        <v/>
      </c>
      <c r="D141" s="1" t="str">
        <f t="shared" si="34"/>
        <v/>
      </c>
      <c r="E141" s="1" t="str">
        <f t="shared" si="35"/>
        <v/>
      </c>
      <c r="F141" t="str">
        <f t="shared" si="38"/>
        <v/>
      </c>
      <c r="G141" s="25"/>
      <c r="H141" s="25"/>
      <c r="I141">
        <f>COUNTIF(E$6:E141,E141)</f>
        <v>13</v>
      </c>
      <c r="J141">
        <f>COUNTIF(F$6:F141,F141)</f>
        <v>108</v>
      </c>
      <c r="K141">
        <f>SUMIF(F$6:F141,F141,A$6:A141)</f>
        <v>6250</v>
      </c>
      <c r="L141" t="str">
        <f t="shared" si="36"/>
        <v/>
      </c>
      <c r="M141" s="1" t="str">
        <f t="shared" si="37"/>
        <v/>
      </c>
      <c r="N141" s="1" t="str">
        <f t="shared" si="27"/>
        <v/>
      </c>
      <c r="O141" s="17" t="str">
        <f t="shared" si="28"/>
        <v/>
      </c>
      <c r="P141" s="18" t="str">
        <f t="shared" si="32"/>
        <v/>
      </c>
    </row>
    <row r="142" spans="1:16" ht="15.5" x14ac:dyDescent="0.25">
      <c r="A142" s="18">
        <v>137</v>
      </c>
      <c r="B142" s="24"/>
      <c r="C142" t="str">
        <f t="shared" si="33"/>
        <v/>
      </c>
      <c r="D142" s="1" t="str">
        <f t="shared" si="34"/>
        <v/>
      </c>
      <c r="E142" s="1" t="str">
        <f t="shared" si="35"/>
        <v/>
      </c>
      <c r="F142" t="str">
        <f t="shared" si="38"/>
        <v/>
      </c>
      <c r="G142" s="25"/>
      <c r="H142" s="25"/>
      <c r="I142">
        <f>COUNTIF(E$6:E142,E142)</f>
        <v>14</v>
      </c>
      <c r="J142">
        <f>COUNTIF(F$6:F142,F142)</f>
        <v>109</v>
      </c>
      <c r="K142">
        <f>SUMIF(F$6:F142,F142,A$6:A142)</f>
        <v>6387</v>
      </c>
      <c r="L142" t="str">
        <f t="shared" si="36"/>
        <v/>
      </c>
      <c r="M142" s="1" t="str">
        <f t="shared" si="37"/>
        <v/>
      </c>
      <c r="N142" s="1" t="str">
        <f t="shared" si="27"/>
        <v/>
      </c>
      <c r="O142" s="17" t="str">
        <f t="shared" si="28"/>
        <v/>
      </c>
      <c r="P142" s="18" t="str">
        <f t="shared" si="32"/>
        <v/>
      </c>
    </row>
    <row r="143" spans="1:16" ht="15.5" x14ac:dyDescent="0.25">
      <c r="A143" s="18">
        <v>138</v>
      </c>
      <c r="B143" s="24"/>
      <c r="C143" t="str">
        <f t="shared" si="33"/>
        <v/>
      </c>
      <c r="D143" s="1" t="str">
        <f t="shared" si="34"/>
        <v/>
      </c>
      <c r="E143" s="1" t="str">
        <f t="shared" si="35"/>
        <v/>
      </c>
      <c r="F143" t="str">
        <f t="shared" si="38"/>
        <v/>
      </c>
      <c r="G143" s="25"/>
      <c r="H143" s="25"/>
      <c r="I143">
        <f>COUNTIF(E$6:E143,E143)</f>
        <v>15</v>
      </c>
      <c r="J143">
        <f>COUNTIF(F$6:F143,F143)</f>
        <v>110</v>
      </c>
      <c r="K143">
        <f>SUMIF(F$6:F143,F143,A$6:A143)</f>
        <v>6525</v>
      </c>
      <c r="L143" t="str">
        <f t="shared" si="36"/>
        <v/>
      </c>
      <c r="M143" s="1" t="str">
        <f t="shared" si="37"/>
        <v/>
      </c>
      <c r="N143" s="1" t="str">
        <f t="shared" si="27"/>
        <v/>
      </c>
      <c r="O143" s="17" t="str">
        <f t="shared" si="28"/>
        <v/>
      </c>
      <c r="P143" s="18" t="str">
        <f t="shared" si="32"/>
        <v/>
      </c>
    </row>
    <row r="144" spans="1:16" ht="15.5" x14ac:dyDescent="0.25">
      <c r="A144" s="18">
        <v>139</v>
      </c>
      <c r="B144" s="19"/>
      <c r="C144" t="str">
        <f t="shared" si="33"/>
        <v/>
      </c>
      <c r="D144" s="1" t="str">
        <f t="shared" si="34"/>
        <v/>
      </c>
      <c r="E144" s="1" t="str">
        <f t="shared" si="35"/>
        <v/>
      </c>
      <c r="F144" t="str">
        <f t="shared" si="38"/>
        <v/>
      </c>
      <c r="I144">
        <f>COUNTIF(E$6:E144,E144)</f>
        <v>16</v>
      </c>
      <c r="J144">
        <f>COUNTIF(F$6:F144,F144)</f>
        <v>111</v>
      </c>
      <c r="K144">
        <f>SUMIF(F$6:F144,F144,A$6:A144)</f>
        <v>6664</v>
      </c>
      <c r="L144" t="str">
        <f t="shared" si="36"/>
        <v/>
      </c>
      <c r="M144" s="1" t="str">
        <f t="shared" si="37"/>
        <v/>
      </c>
      <c r="N144" s="1" t="str">
        <f t="shared" si="27"/>
        <v/>
      </c>
      <c r="O144" s="17" t="str">
        <f t="shared" si="28"/>
        <v/>
      </c>
      <c r="P144" s="18" t="str">
        <f t="shared" si="32"/>
        <v/>
      </c>
    </row>
    <row r="145" spans="1:16" ht="15.5" x14ac:dyDescent="0.25">
      <c r="A145" s="18">
        <v>140</v>
      </c>
      <c r="B145" s="19"/>
      <c r="C145" t="str">
        <f t="shared" si="33"/>
        <v/>
      </c>
      <c r="D145" s="1" t="str">
        <f t="shared" si="34"/>
        <v/>
      </c>
      <c r="E145" s="1" t="str">
        <f t="shared" si="35"/>
        <v/>
      </c>
      <c r="F145" t="str">
        <f t="shared" si="38"/>
        <v/>
      </c>
      <c r="I145">
        <f>COUNTIF(E$6:E145,E145)</f>
        <v>17</v>
      </c>
      <c r="J145">
        <f>COUNTIF(F$6:F145,F145)</f>
        <v>112</v>
      </c>
      <c r="K145">
        <f>SUMIF(F$6:F145,F145,A$6:A145)</f>
        <v>6804</v>
      </c>
      <c r="L145" t="str">
        <f t="shared" si="36"/>
        <v/>
      </c>
      <c r="M145" s="1" t="str">
        <f t="shared" si="37"/>
        <v/>
      </c>
      <c r="N145" s="1" t="str">
        <f t="shared" si="27"/>
        <v/>
      </c>
      <c r="O145" s="17" t="str">
        <f t="shared" si="28"/>
        <v/>
      </c>
      <c r="P145" s="18" t="str">
        <f t="shared" si="32"/>
        <v/>
      </c>
    </row>
    <row r="146" spans="1:16" ht="15.5" x14ac:dyDescent="0.25">
      <c r="A146" s="18">
        <v>141</v>
      </c>
      <c r="B146" s="19"/>
      <c r="C146" t="str">
        <f t="shared" si="33"/>
        <v/>
      </c>
      <c r="D146" s="1" t="str">
        <f t="shared" si="34"/>
        <v/>
      </c>
      <c r="E146" s="1" t="str">
        <f t="shared" si="35"/>
        <v/>
      </c>
      <c r="F146" t="str">
        <f t="shared" si="38"/>
        <v/>
      </c>
      <c r="I146">
        <f>COUNTIF(E$6:E146,E146)</f>
        <v>18</v>
      </c>
      <c r="J146">
        <f>COUNTIF(F$6:F146,F146)</f>
        <v>113</v>
      </c>
      <c r="K146">
        <f>SUMIF(F$6:F146,F146,A$6:A146)</f>
        <v>6945</v>
      </c>
      <c r="L146" t="str">
        <f t="shared" si="36"/>
        <v/>
      </c>
      <c r="M146" s="1" t="str">
        <f t="shared" si="37"/>
        <v/>
      </c>
      <c r="N146" s="1" t="str">
        <f t="shared" si="27"/>
        <v/>
      </c>
      <c r="O146" s="17" t="str">
        <f t="shared" si="28"/>
        <v/>
      </c>
      <c r="P146" s="18" t="str">
        <f t="shared" si="32"/>
        <v/>
      </c>
    </row>
    <row r="147" spans="1:16" ht="15.5" x14ac:dyDescent="0.25">
      <c r="A147" s="18">
        <v>142</v>
      </c>
      <c r="B147" s="19"/>
      <c r="C147" t="str">
        <f t="shared" si="33"/>
        <v/>
      </c>
      <c r="D147" s="1" t="str">
        <f t="shared" si="34"/>
        <v/>
      </c>
      <c r="E147" s="1" t="str">
        <f t="shared" si="35"/>
        <v/>
      </c>
      <c r="F147" t="str">
        <f t="shared" si="38"/>
        <v/>
      </c>
      <c r="I147">
        <f>COUNTIF(E$6:E147,E147)</f>
        <v>19</v>
      </c>
      <c r="J147">
        <f>COUNTIF(F$6:F147,F147)</f>
        <v>114</v>
      </c>
      <c r="K147">
        <f>SUMIF(F$6:F147,F147,A$6:A147)</f>
        <v>7087</v>
      </c>
      <c r="L147" t="str">
        <f t="shared" si="36"/>
        <v/>
      </c>
      <c r="M147" s="1" t="str">
        <f t="shared" si="37"/>
        <v/>
      </c>
      <c r="N147" s="1" t="str">
        <f t="shared" si="27"/>
        <v/>
      </c>
      <c r="O147" s="17" t="str">
        <f t="shared" si="28"/>
        <v/>
      </c>
      <c r="P147" s="18" t="str">
        <f t="shared" si="32"/>
        <v/>
      </c>
    </row>
    <row r="148" spans="1:16" ht="15.5" x14ac:dyDescent="0.25">
      <c r="A148" s="18">
        <v>143</v>
      </c>
      <c r="B148" s="19"/>
      <c r="C148" t="str">
        <f t="shared" si="33"/>
        <v/>
      </c>
      <c r="D148" s="1" t="str">
        <f t="shared" si="34"/>
        <v/>
      </c>
      <c r="E148" s="1" t="str">
        <f t="shared" si="35"/>
        <v/>
      </c>
      <c r="F148" t="str">
        <f t="shared" si="38"/>
        <v/>
      </c>
      <c r="I148">
        <f>COUNTIF(E$6:E148,E148)</f>
        <v>20</v>
      </c>
      <c r="J148">
        <f>COUNTIF(F$6:F148,F148)</f>
        <v>115</v>
      </c>
      <c r="K148">
        <f>SUMIF(F$6:F148,F148,A$6:A148)</f>
        <v>7230</v>
      </c>
      <c r="L148" t="str">
        <f t="shared" si="36"/>
        <v/>
      </c>
      <c r="M148" s="1" t="str">
        <f t="shared" si="37"/>
        <v/>
      </c>
      <c r="N148" s="1" t="str">
        <f t="shared" si="27"/>
        <v/>
      </c>
      <c r="O148" s="17" t="str">
        <f t="shared" si="28"/>
        <v/>
      </c>
      <c r="P148" s="18" t="str">
        <f t="shared" si="32"/>
        <v/>
      </c>
    </row>
    <row r="149" spans="1:16" ht="15.5" x14ac:dyDescent="0.25">
      <c r="A149" s="18">
        <v>144</v>
      </c>
      <c r="B149" s="19"/>
      <c r="C149" t="str">
        <f t="shared" si="33"/>
        <v/>
      </c>
      <c r="D149" s="1" t="str">
        <f t="shared" si="34"/>
        <v/>
      </c>
      <c r="E149" s="1" t="str">
        <f t="shared" si="35"/>
        <v/>
      </c>
      <c r="F149" t="str">
        <f t="shared" si="38"/>
        <v/>
      </c>
      <c r="I149">
        <f>COUNTIF(E$6:E149,E149)</f>
        <v>21</v>
      </c>
      <c r="J149">
        <f>COUNTIF(F$6:F149,F149)</f>
        <v>116</v>
      </c>
      <c r="K149">
        <f>SUMIF(F$6:F149,F149,A$6:A149)</f>
        <v>7374</v>
      </c>
      <c r="L149" t="str">
        <f t="shared" si="36"/>
        <v/>
      </c>
      <c r="M149" s="1" t="str">
        <f t="shared" si="37"/>
        <v/>
      </c>
      <c r="N149" s="1" t="str">
        <f t="shared" si="27"/>
        <v/>
      </c>
      <c r="O149" s="17" t="str">
        <f t="shared" si="28"/>
        <v/>
      </c>
      <c r="P149" s="18" t="str">
        <f t="shared" si="32"/>
        <v/>
      </c>
    </row>
    <row r="150" spans="1:16" ht="15.5" x14ac:dyDescent="0.25">
      <c r="A150" s="18">
        <v>145</v>
      </c>
      <c r="B150" s="19"/>
      <c r="C150" t="str">
        <f t="shared" si="33"/>
        <v/>
      </c>
      <c r="D150" s="1" t="str">
        <f t="shared" si="34"/>
        <v/>
      </c>
      <c r="E150" s="1" t="str">
        <f t="shared" si="35"/>
        <v/>
      </c>
      <c r="F150" t="str">
        <f t="shared" si="38"/>
        <v/>
      </c>
      <c r="I150">
        <f>COUNTIF(E$6:E150,E150)</f>
        <v>22</v>
      </c>
      <c r="J150">
        <f>COUNTIF(F$6:F150,F150)</f>
        <v>117</v>
      </c>
      <c r="K150">
        <f>SUMIF(F$6:F150,F150,A$6:A150)</f>
        <v>7519</v>
      </c>
      <c r="L150" t="str">
        <f t="shared" si="36"/>
        <v/>
      </c>
      <c r="M150" s="1" t="str">
        <f t="shared" si="37"/>
        <v/>
      </c>
      <c r="N150" s="1" t="str">
        <f t="shared" si="27"/>
        <v/>
      </c>
      <c r="O150" s="17" t="str">
        <f t="shared" si="28"/>
        <v/>
      </c>
      <c r="P150" s="18" t="str">
        <f t="shared" si="32"/>
        <v/>
      </c>
    </row>
    <row r="151" spans="1:16" ht="15.5" x14ac:dyDescent="0.25">
      <c r="A151" s="18">
        <v>146</v>
      </c>
      <c r="B151" s="19"/>
      <c r="C151" t="str">
        <f t="shared" si="33"/>
        <v/>
      </c>
      <c r="D151" s="1" t="str">
        <f t="shared" si="34"/>
        <v/>
      </c>
      <c r="E151" s="1" t="str">
        <f t="shared" si="35"/>
        <v/>
      </c>
      <c r="F151" t="str">
        <f t="shared" si="38"/>
        <v/>
      </c>
      <c r="I151">
        <f>COUNTIF(E$6:E151,E151)</f>
        <v>23</v>
      </c>
      <c r="J151">
        <f>COUNTIF(F$6:F151,F151)</f>
        <v>118</v>
      </c>
      <c r="K151">
        <f>SUMIF(F$6:F151,F151,A$6:A151)</f>
        <v>7665</v>
      </c>
      <c r="L151" t="str">
        <f t="shared" si="36"/>
        <v/>
      </c>
      <c r="M151" s="1" t="str">
        <f t="shared" si="37"/>
        <v/>
      </c>
      <c r="N151" s="1" t="str">
        <f t="shared" si="27"/>
        <v/>
      </c>
      <c r="O151" s="17" t="str">
        <f t="shared" si="28"/>
        <v/>
      </c>
      <c r="P151" s="18" t="str">
        <f t="shared" si="32"/>
        <v/>
      </c>
    </row>
    <row r="152" spans="1:16" ht="15.5" x14ac:dyDescent="0.25">
      <c r="A152" s="18">
        <v>147</v>
      </c>
      <c r="B152" s="19"/>
      <c r="C152" t="str">
        <f t="shared" si="33"/>
        <v/>
      </c>
      <c r="D152" s="1" t="str">
        <f t="shared" si="34"/>
        <v/>
      </c>
      <c r="E152" s="1" t="str">
        <f t="shared" si="35"/>
        <v/>
      </c>
      <c r="F152" t="str">
        <f t="shared" si="38"/>
        <v/>
      </c>
      <c r="I152">
        <f>COUNTIF(E$6:E152,E152)</f>
        <v>24</v>
      </c>
      <c r="J152">
        <f>COUNTIF(F$6:F152,F152)</f>
        <v>119</v>
      </c>
      <c r="K152">
        <f>SUMIF(F$6:F152,F152,A$6:A152)</f>
        <v>7812</v>
      </c>
      <c r="L152" t="str">
        <f t="shared" si="36"/>
        <v/>
      </c>
      <c r="M152" s="1" t="str">
        <f t="shared" si="37"/>
        <v/>
      </c>
      <c r="N152" s="1" t="str">
        <f t="shared" si="27"/>
        <v/>
      </c>
      <c r="O152" s="17" t="str">
        <f t="shared" si="28"/>
        <v/>
      </c>
      <c r="P152" s="18" t="str">
        <f t="shared" si="32"/>
        <v/>
      </c>
    </row>
    <row r="153" spans="1:16" ht="15.5" x14ac:dyDescent="0.25">
      <c r="A153" s="18">
        <v>148</v>
      </c>
      <c r="B153" s="19"/>
      <c r="C153" t="str">
        <f t="shared" si="33"/>
        <v/>
      </c>
      <c r="D153" s="1" t="str">
        <f t="shared" si="34"/>
        <v/>
      </c>
      <c r="E153" s="1" t="str">
        <f t="shared" si="35"/>
        <v/>
      </c>
      <c r="F153" t="str">
        <f t="shared" si="38"/>
        <v/>
      </c>
      <c r="I153">
        <f>COUNTIF(E$6:E153,E153)</f>
        <v>25</v>
      </c>
      <c r="J153">
        <f>COUNTIF(F$6:F153,F153)</f>
        <v>120</v>
      </c>
      <c r="K153">
        <f>SUMIF(F$6:F153,F153,A$6:A153)</f>
        <v>7960</v>
      </c>
      <c r="L153" t="str">
        <f t="shared" si="36"/>
        <v/>
      </c>
      <c r="M153" s="1" t="str">
        <f t="shared" si="37"/>
        <v/>
      </c>
      <c r="N153" s="1" t="str">
        <f t="shared" si="27"/>
        <v/>
      </c>
      <c r="O153" s="17" t="str">
        <f t="shared" si="28"/>
        <v/>
      </c>
      <c r="P153" s="18" t="str">
        <f t="shared" si="32"/>
        <v/>
      </c>
    </row>
    <row r="154" spans="1:16" ht="15.5" x14ac:dyDescent="0.25">
      <c r="A154" s="18">
        <v>149</v>
      </c>
      <c r="B154" s="19"/>
      <c r="C154" t="str">
        <f t="shared" si="33"/>
        <v/>
      </c>
      <c r="D154" s="1" t="str">
        <f t="shared" si="34"/>
        <v/>
      </c>
      <c r="E154" s="1" t="str">
        <f t="shared" si="35"/>
        <v/>
      </c>
      <c r="F154" t="str">
        <f t="shared" si="38"/>
        <v/>
      </c>
      <c r="I154">
        <f>COUNTIF(E$6:E154,E154)</f>
        <v>26</v>
      </c>
      <c r="J154">
        <f>COUNTIF(F$6:F154,F154)</f>
        <v>121</v>
      </c>
      <c r="K154">
        <f>SUMIF(F$6:F154,F154,A$6:A154)</f>
        <v>8109</v>
      </c>
      <c r="L154" t="str">
        <f t="shared" si="36"/>
        <v/>
      </c>
      <c r="M154" s="1" t="str">
        <f t="shared" si="37"/>
        <v/>
      </c>
      <c r="N154" s="1" t="str">
        <f t="shared" si="27"/>
        <v/>
      </c>
      <c r="O154" s="17" t="str">
        <f t="shared" si="28"/>
        <v/>
      </c>
      <c r="P154" s="18" t="str">
        <f t="shared" si="32"/>
        <v/>
      </c>
    </row>
    <row r="155" spans="1:16" ht="15.5" x14ac:dyDescent="0.25">
      <c r="A155" s="18">
        <v>150</v>
      </c>
      <c r="B155" s="19"/>
      <c r="C155" t="str">
        <f t="shared" si="33"/>
        <v/>
      </c>
      <c r="D155" s="1" t="str">
        <f t="shared" si="34"/>
        <v/>
      </c>
      <c r="E155" s="1" t="str">
        <f t="shared" si="35"/>
        <v/>
      </c>
      <c r="F155" t="str">
        <f t="shared" si="38"/>
        <v/>
      </c>
      <c r="I155">
        <f>COUNTIF(E$6:E155,E155)</f>
        <v>27</v>
      </c>
      <c r="J155">
        <f>COUNTIF(F$6:F155,F155)</f>
        <v>122</v>
      </c>
      <c r="K155">
        <f>SUMIF(F$6:F155,F155,A$6:A155)</f>
        <v>8259</v>
      </c>
      <c r="L155" t="str">
        <f t="shared" si="36"/>
        <v/>
      </c>
      <c r="M155" s="1" t="str">
        <f t="shared" si="37"/>
        <v/>
      </c>
      <c r="N155" s="1" t="str">
        <f t="shared" si="27"/>
        <v/>
      </c>
      <c r="O155" s="17" t="str">
        <f t="shared" si="28"/>
        <v/>
      </c>
      <c r="P155" s="18" t="str">
        <f t="shared" si="32"/>
        <v/>
      </c>
    </row>
    <row r="156" spans="1:16" ht="15.5" x14ac:dyDescent="0.25">
      <c r="A156" s="18">
        <v>151</v>
      </c>
      <c r="B156" s="19"/>
      <c r="C156" t="str">
        <f t="shared" si="33"/>
        <v/>
      </c>
      <c r="D156" s="1" t="str">
        <f t="shared" si="34"/>
        <v/>
      </c>
      <c r="E156" s="1" t="str">
        <f t="shared" si="35"/>
        <v/>
      </c>
      <c r="F156" t="str">
        <f t="shared" si="38"/>
        <v/>
      </c>
      <c r="I156">
        <f>COUNTIF(E$6:E156,E156)</f>
        <v>28</v>
      </c>
      <c r="J156">
        <f>COUNTIF(F$6:F156,F156)</f>
        <v>123</v>
      </c>
      <c r="K156">
        <f>SUMIF(F$6:F156,F156,A$6:A156)</f>
        <v>8410</v>
      </c>
      <c r="L156" t="str">
        <f t="shared" si="36"/>
        <v/>
      </c>
      <c r="M156" s="1" t="str">
        <f t="shared" si="37"/>
        <v/>
      </c>
      <c r="N156" s="1" t="str">
        <f t="shared" si="27"/>
        <v/>
      </c>
      <c r="O156" s="17" t="str">
        <f t="shared" si="28"/>
        <v/>
      </c>
      <c r="P156" s="18" t="str">
        <f t="shared" si="32"/>
        <v/>
      </c>
    </row>
    <row r="157" spans="1:16" ht="15.5" x14ac:dyDescent="0.25">
      <c r="A157" s="18">
        <v>152</v>
      </c>
      <c r="B157" s="19"/>
      <c r="C157" t="str">
        <f t="shared" si="33"/>
        <v/>
      </c>
      <c r="D157" s="1" t="str">
        <f t="shared" si="34"/>
        <v/>
      </c>
      <c r="E157" s="1" t="str">
        <f t="shared" si="35"/>
        <v/>
      </c>
      <c r="F157" t="str">
        <f t="shared" si="38"/>
        <v/>
      </c>
      <c r="I157">
        <f>COUNTIF(E$6:E157,E157)</f>
        <v>29</v>
      </c>
      <c r="J157">
        <f>COUNTIF(F$6:F157,F157)</f>
        <v>124</v>
      </c>
      <c r="K157">
        <f>SUMIF(F$6:F157,F157,A$6:A157)</f>
        <v>8562</v>
      </c>
      <c r="L157" t="str">
        <f t="shared" si="36"/>
        <v/>
      </c>
      <c r="M157" s="1" t="str">
        <f t="shared" si="37"/>
        <v/>
      </c>
      <c r="N157" s="1" t="str">
        <f t="shared" si="27"/>
        <v/>
      </c>
      <c r="O157" s="17" t="str">
        <f t="shared" si="28"/>
        <v/>
      </c>
      <c r="P157" s="18" t="str">
        <f t="shared" si="32"/>
        <v/>
      </c>
    </row>
    <row r="158" spans="1:16" ht="15.5" x14ac:dyDescent="0.25">
      <c r="A158" s="18">
        <v>153</v>
      </c>
      <c r="B158" s="19"/>
      <c r="C158" t="str">
        <f t="shared" si="33"/>
        <v/>
      </c>
      <c r="D158" s="1" t="str">
        <f t="shared" si="34"/>
        <v/>
      </c>
      <c r="E158" s="1" t="str">
        <f t="shared" si="35"/>
        <v/>
      </c>
      <c r="F158" t="str">
        <f t="shared" si="38"/>
        <v/>
      </c>
      <c r="I158">
        <f>COUNTIF(E$6:E158,E158)</f>
        <v>30</v>
      </c>
      <c r="J158">
        <f>COUNTIF(F$6:F158,F158)</f>
        <v>125</v>
      </c>
      <c r="K158">
        <f>SUMIF(F$6:F158,F158,A$6:A158)</f>
        <v>8715</v>
      </c>
      <c r="L158" t="str">
        <f t="shared" si="36"/>
        <v/>
      </c>
      <c r="M158" s="1" t="str">
        <f t="shared" si="37"/>
        <v/>
      </c>
      <c r="N158" s="1" t="str">
        <f t="shared" si="27"/>
        <v/>
      </c>
      <c r="O158" s="17" t="str">
        <f t="shared" si="28"/>
        <v/>
      </c>
      <c r="P158" s="18" t="str">
        <f t="shared" si="32"/>
        <v/>
      </c>
    </row>
    <row r="159" spans="1:16" ht="15.5" x14ac:dyDescent="0.25">
      <c r="A159" s="18">
        <v>154</v>
      </c>
      <c r="B159" s="19"/>
      <c r="C159" t="str">
        <f t="shared" si="33"/>
        <v/>
      </c>
      <c r="D159" s="1" t="str">
        <f t="shared" si="34"/>
        <v/>
      </c>
      <c r="E159" s="1" t="str">
        <f t="shared" si="35"/>
        <v/>
      </c>
      <c r="F159" t="str">
        <f t="shared" si="38"/>
        <v/>
      </c>
      <c r="I159">
        <f>COUNTIF(E$6:E159,E159)</f>
        <v>31</v>
      </c>
      <c r="J159">
        <f>COUNTIF(F$6:F159,F159)</f>
        <v>126</v>
      </c>
      <c r="K159">
        <f>SUMIF(F$6:F159,F159,A$6:A159)</f>
        <v>8869</v>
      </c>
      <c r="L159" t="str">
        <f t="shared" si="36"/>
        <v/>
      </c>
      <c r="M159" s="1" t="str">
        <f t="shared" si="37"/>
        <v/>
      </c>
      <c r="N159" s="1" t="str">
        <f t="shared" si="27"/>
        <v/>
      </c>
      <c r="O159" s="17" t="str">
        <f t="shared" si="28"/>
        <v/>
      </c>
      <c r="P159" s="18" t="str">
        <f t="shared" si="32"/>
        <v/>
      </c>
    </row>
    <row r="160" spans="1:16" ht="15.5" x14ac:dyDescent="0.25">
      <c r="A160" s="18">
        <v>155</v>
      </c>
      <c r="B160" s="19"/>
      <c r="C160" t="str">
        <f t="shared" si="33"/>
        <v/>
      </c>
      <c r="D160" s="1" t="str">
        <f t="shared" si="34"/>
        <v/>
      </c>
      <c r="E160" s="1" t="str">
        <f t="shared" si="35"/>
        <v/>
      </c>
      <c r="F160" t="str">
        <f t="shared" si="38"/>
        <v/>
      </c>
      <c r="I160">
        <f>COUNTIF(E$6:E160,E160)</f>
        <v>32</v>
      </c>
      <c r="J160">
        <f>COUNTIF(F$6:F160,F160)</f>
        <v>127</v>
      </c>
      <c r="K160">
        <f>SUMIF(F$6:F160,F160,A$6:A160)</f>
        <v>9024</v>
      </c>
      <c r="L160" t="str">
        <f t="shared" si="36"/>
        <v/>
      </c>
      <c r="M160" s="1" t="str">
        <f t="shared" si="37"/>
        <v/>
      </c>
      <c r="N160" s="1" t="str">
        <f t="shared" si="27"/>
        <v/>
      </c>
      <c r="O160" s="17" t="str">
        <f t="shared" si="28"/>
        <v/>
      </c>
      <c r="P160" s="18" t="str">
        <f t="shared" si="32"/>
        <v/>
      </c>
    </row>
    <row r="161" spans="1:16" ht="15.5" x14ac:dyDescent="0.25">
      <c r="A161" s="18">
        <v>156</v>
      </c>
      <c r="B161" s="19"/>
      <c r="C161" t="str">
        <f t="shared" si="33"/>
        <v/>
      </c>
      <c r="D161" s="1" t="str">
        <f t="shared" si="34"/>
        <v/>
      </c>
      <c r="E161" s="1" t="str">
        <f t="shared" si="35"/>
        <v/>
      </c>
      <c r="F161" t="str">
        <f t="shared" si="38"/>
        <v/>
      </c>
      <c r="I161">
        <f>COUNTIF(E$6:E161,E161)</f>
        <v>33</v>
      </c>
      <c r="J161">
        <f>COUNTIF(F$6:F161,F161)</f>
        <v>128</v>
      </c>
      <c r="K161">
        <f>SUMIF(F$6:F161,F161,A$6:A161)</f>
        <v>9180</v>
      </c>
      <c r="L161" t="str">
        <f t="shared" si="36"/>
        <v/>
      </c>
      <c r="M161" s="1" t="str">
        <f t="shared" si="37"/>
        <v/>
      </c>
      <c r="N161" s="1" t="str">
        <f t="shared" si="27"/>
        <v/>
      </c>
      <c r="O161" s="17" t="str">
        <f t="shared" si="28"/>
        <v/>
      </c>
      <c r="P161" s="18" t="str">
        <f t="shared" si="32"/>
        <v/>
      </c>
    </row>
    <row r="162" spans="1:16" ht="15.5" x14ac:dyDescent="0.25">
      <c r="A162" s="18">
        <v>157</v>
      </c>
      <c r="B162" s="19"/>
      <c r="C162" t="str">
        <f t="shared" si="33"/>
        <v/>
      </c>
      <c r="D162" s="1" t="str">
        <f t="shared" si="34"/>
        <v/>
      </c>
      <c r="E162" s="1" t="str">
        <f t="shared" si="35"/>
        <v/>
      </c>
      <c r="F162" t="str">
        <f t="shared" si="38"/>
        <v/>
      </c>
      <c r="I162">
        <f>COUNTIF(E$6:E162,E162)</f>
        <v>34</v>
      </c>
      <c r="J162">
        <f>COUNTIF(F$6:F162,F162)</f>
        <v>129</v>
      </c>
      <c r="K162">
        <f>SUMIF(F$6:F162,F162,A$6:A162)</f>
        <v>9337</v>
      </c>
      <c r="L162" t="str">
        <f t="shared" si="36"/>
        <v/>
      </c>
      <c r="M162" s="1" t="str">
        <f t="shared" si="37"/>
        <v/>
      </c>
      <c r="N162" s="1" t="str">
        <f t="shared" si="27"/>
        <v/>
      </c>
      <c r="O162" s="17" t="str">
        <f t="shared" si="28"/>
        <v/>
      </c>
      <c r="P162" s="18" t="str">
        <f t="shared" si="32"/>
        <v/>
      </c>
    </row>
    <row r="163" spans="1:16" ht="15.5" x14ac:dyDescent="0.25">
      <c r="A163" s="18">
        <v>158</v>
      </c>
      <c r="B163" s="19"/>
      <c r="C163" t="str">
        <f t="shared" si="33"/>
        <v/>
      </c>
      <c r="D163" s="1" t="str">
        <f t="shared" si="34"/>
        <v/>
      </c>
      <c r="E163" s="1" t="str">
        <f t="shared" si="35"/>
        <v/>
      </c>
      <c r="F163" t="str">
        <f t="shared" si="38"/>
        <v/>
      </c>
      <c r="I163">
        <f>COUNTIF(E$6:E163,E163)</f>
        <v>35</v>
      </c>
      <c r="J163">
        <f>COUNTIF(F$6:F163,F163)</f>
        <v>130</v>
      </c>
      <c r="K163">
        <f>SUMIF(F$6:F163,F163,A$6:A163)</f>
        <v>9495</v>
      </c>
      <c r="L163" t="str">
        <f t="shared" si="36"/>
        <v/>
      </c>
      <c r="M163" s="1" t="str">
        <f t="shared" si="37"/>
        <v/>
      </c>
      <c r="N163" s="1" t="str">
        <f t="shared" si="27"/>
        <v/>
      </c>
      <c r="O163" s="17" t="str">
        <f t="shared" si="28"/>
        <v/>
      </c>
      <c r="P163" s="18" t="str">
        <f t="shared" si="32"/>
        <v/>
      </c>
    </row>
    <row r="164" spans="1:16" ht="15.5" x14ac:dyDescent="0.25">
      <c r="A164" s="18">
        <v>159</v>
      </c>
      <c r="B164" s="19"/>
      <c r="C164" t="str">
        <f t="shared" si="33"/>
        <v/>
      </c>
      <c r="D164" s="1" t="str">
        <f t="shared" si="34"/>
        <v/>
      </c>
      <c r="E164" s="1" t="str">
        <f t="shared" si="35"/>
        <v/>
      </c>
      <c r="F164" t="str">
        <f t="shared" si="38"/>
        <v/>
      </c>
      <c r="I164">
        <f>COUNTIF(E$6:E164,E164)</f>
        <v>36</v>
      </c>
      <c r="J164">
        <f>COUNTIF(F$6:F164,F164)</f>
        <v>131</v>
      </c>
      <c r="K164">
        <f>SUMIF(F$6:F164,F164,A$6:A164)</f>
        <v>9654</v>
      </c>
      <c r="L164" t="str">
        <f t="shared" si="36"/>
        <v/>
      </c>
      <c r="M164" s="1" t="str">
        <f t="shared" si="37"/>
        <v/>
      </c>
      <c r="N164" s="1" t="str">
        <f t="shared" si="27"/>
        <v/>
      </c>
      <c r="O164" s="17" t="str">
        <f t="shared" si="28"/>
        <v/>
      </c>
      <c r="P164" s="18" t="str">
        <f t="shared" si="32"/>
        <v/>
      </c>
    </row>
    <row r="165" spans="1:16" ht="15.5" x14ac:dyDescent="0.25">
      <c r="A165" s="18">
        <v>160</v>
      </c>
      <c r="B165" s="19"/>
      <c r="C165" t="str">
        <f t="shared" si="33"/>
        <v/>
      </c>
      <c r="D165" s="1" t="str">
        <f t="shared" si="34"/>
        <v/>
      </c>
      <c r="E165" s="1" t="str">
        <f t="shared" si="35"/>
        <v/>
      </c>
      <c r="F165" t="str">
        <f t="shared" si="38"/>
        <v/>
      </c>
      <c r="I165">
        <f>COUNTIF(E$6:E165,E165)</f>
        <v>37</v>
      </c>
      <c r="J165">
        <f>COUNTIF(F$6:F165,F165)</f>
        <v>132</v>
      </c>
      <c r="K165">
        <f>SUMIF(F$6:F165,F165,A$6:A165)</f>
        <v>9814</v>
      </c>
      <c r="L165" t="str">
        <f t="shared" si="36"/>
        <v/>
      </c>
      <c r="M165" s="1" t="str">
        <f t="shared" si="37"/>
        <v/>
      </c>
      <c r="N165" s="1" t="str">
        <f t="shared" si="27"/>
        <v/>
      </c>
      <c r="O165" s="17" t="str">
        <f t="shared" si="28"/>
        <v/>
      </c>
      <c r="P165" s="18" t="str">
        <f t="shared" si="32"/>
        <v/>
      </c>
    </row>
    <row r="166" spans="1:16" ht="15.5" x14ac:dyDescent="0.25">
      <c r="A166" s="18">
        <v>161</v>
      </c>
      <c r="B166" s="19"/>
      <c r="C166" t="str">
        <f t="shared" si="33"/>
        <v/>
      </c>
      <c r="D166" s="1" t="str">
        <f t="shared" si="34"/>
        <v/>
      </c>
      <c r="E166" s="1" t="str">
        <f t="shared" si="35"/>
        <v/>
      </c>
      <c r="F166" t="str">
        <f t="shared" si="38"/>
        <v/>
      </c>
      <c r="I166">
        <f>COUNTIF(E$6:E166,E166)</f>
        <v>38</v>
      </c>
      <c r="J166">
        <f>COUNTIF(F$6:F166,F166)</f>
        <v>133</v>
      </c>
      <c r="K166">
        <f>SUMIF(F$6:F166,F166,A$6:A166)</f>
        <v>9975</v>
      </c>
      <c r="L166" t="str">
        <f t="shared" si="36"/>
        <v/>
      </c>
      <c r="M166" s="1" t="str">
        <f t="shared" si="37"/>
        <v/>
      </c>
      <c r="N166" s="1" t="str">
        <f t="shared" si="27"/>
        <v/>
      </c>
      <c r="O166" s="17" t="str">
        <f t="shared" si="28"/>
        <v/>
      </c>
      <c r="P166" s="18" t="str">
        <f t="shared" si="32"/>
        <v/>
      </c>
    </row>
    <row r="167" spans="1:16" ht="15.5" x14ac:dyDescent="0.25">
      <c r="A167" s="18">
        <v>162</v>
      </c>
      <c r="B167" s="19"/>
      <c r="C167" t="str">
        <f t="shared" si="33"/>
        <v/>
      </c>
      <c r="D167" s="1" t="str">
        <f t="shared" si="34"/>
        <v/>
      </c>
      <c r="E167" s="1" t="str">
        <f t="shared" si="35"/>
        <v/>
      </c>
      <c r="F167" t="str">
        <f t="shared" si="38"/>
        <v/>
      </c>
      <c r="I167">
        <f>COUNTIF(E$6:E167,E167)</f>
        <v>39</v>
      </c>
      <c r="J167">
        <f>COUNTIF(F$6:F167,F167)</f>
        <v>134</v>
      </c>
      <c r="K167">
        <f>SUMIF(F$6:F167,F167,A$6:A167)</f>
        <v>10137</v>
      </c>
      <c r="L167" t="str">
        <f t="shared" si="36"/>
        <v/>
      </c>
      <c r="M167" s="1" t="str">
        <f t="shared" si="37"/>
        <v/>
      </c>
      <c r="N167" s="1" t="str">
        <f t="shared" si="27"/>
        <v/>
      </c>
      <c r="O167" s="17" t="str">
        <f t="shared" si="28"/>
        <v/>
      </c>
      <c r="P167" s="18" t="str">
        <f t="shared" si="32"/>
        <v/>
      </c>
    </row>
    <row r="168" spans="1:16" ht="15.5" x14ac:dyDescent="0.25">
      <c r="A168" s="18">
        <v>163</v>
      </c>
      <c r="B168" s="19"/>
      <c r="C168" t="str">
        <f t="shared" si="33"/>
        <v/>
      </c>
      <c r="D168" s="1" t="str">
        <f t="shared" si="34"/>
        <v/>
      </c>
      <c r="E168" s="1" t="str">
        <f t="shared" si="35"/>
        <v/>
      </c>
      <c r="F168" t="str">
        <f t="shared" si="38"/>
        <v/>
      </c>
      <c r="I168">
        <f>COUNTIF(E$6:E168,E168)</f>
        <v>40</v>
      </c>
      <c r="J168">
        <f>COUNTIF(F$6:F168,F168)</f>
        <v>135</v>
      </c>
      <c r="K168">
        <f>SUMIF(F$6:F168,F168,A$6:A168)</f>
        <v>10300</v>
      </c>
      <c r="L168" t="str">
        <f t="shared" si="36"/>
        <v/>
      </c>
      <c r="M168" s="1" t="str">
        <f t="shared" si="37"/>
        <v/>
      </c>
      <c r="N168" s="1" t="str">
        <f t="shared" si="27"/>
        <v/>
      </c>
      <c r="O168" s="17" t="str">
        <f t="shared" si="28"/>
        <v/>
      </c>
      <c r="P168" s="18" t="str">
        <f t="shared" si="32"/>
        <v/>
      </c>
    </row>
    <row r="169" spans="1:16" ht="15.5" x14ac:dyDescent="0.25">
      <c r="A169" s="18">
        <v>164</v>
      </c>
      <c r="B169" s="19"/>
      <c r="C169" t="str">
        <f t="shared" si="33"/>
        <v/>
      </c>
      <c r="D169" s="1" t="str">
        <f t="shared" si="34"/>
        <v/>
      </c>
      <c r="E169" s="1" t="str">
        <f t="shared" si="35"/>
        <v/>
      </c>
      <c r="F169" t="str">
        <f t="shared" si="38"/>
        <v/>
      </c>
      <c r="I169">
        <f>COUNTIF(E$6:E169,E169)</f>
        <v>41</v>
      </c>
      <c r="J169">
        <f>COUNTIF(F$6:F169,F169)</f>
        <v>136</v>
      </c>
      <c r="K169">
        <f>SUMIF(F$6:F169,F169,A$6:A169)</f>
        <v>10464</v>
      </c>
      <c r="L169" t="str">
        <f t="shared" si="36"/>
        <v/>
      </c>
      <c r="M169" s="1" t="str">
        <f t="shared" si="37"/>
        <v/>
      </c>
      <c r="N169" s="1" t="str">
        <f t="shared" si="27"/>
        <v/>
      </c>
      <c r="O169" s="17" t="str">
        <f t="shared" si="28"/>
        <v/>
      </c>
      <c r="P169" s="18" t="str">
        <f t="shared" si="32"/>
        <v/>
      </c>
    </row>
    <row r="170" spans="1:16" ht="15.5" x14ac:dyDescent="0.25">
      <c r="A170" s="18">
        <v>165</v>
      </c>
      <c r="B170" s="19"/>
      <c r="C170" t="str">
        <f t="shared" si="33"/>
        <v/>
      </c>
      <c r="D170" s="1" t="str">
        <f t="shared" si="34"/>
        <v/>
      </c>
      <c r="E170" s="1" t="str">
        <f t="shared" si="35"/>
        <v/>
      </c>
      <c r="F170" t="str">
        <f t="shared" si="38"/>
        <v/>
      </c>
      <c r="I170">
        <f>COUNTIF(E$6:E170,E170)</f>
        <v>42</v>
      </c>
      <c r="J170">
        <f>COUNTIF(F$6:F170,F170)</f>
        <v>137</v>
      </c>
      <c r="K170">
        <f>SUMIF(F$6:F170,F170,A$6:A170)</f>
        <v>10629</v>
      </c>
      <c r="L170" t="str">
        <f t="shared" si="36"/>
        <v/>
      </c>
      <c r="M170" s="1" t="str">
        <f t="shared" si="37"/>
        <v/>
      </c>
      <c r="N170" s="1" t="str">
        <f t="shared" ref="N170:N233" si="39">IF(M170="","",F170)</f>
        <v/>
      </c>
      <c r="O170" s="17" t="str">
        <f t="shared" ref="O170:O233" si="40">IF(ISNUMBER(B170)=TRUE,IF(SUM(L170:L170)&gt;0,SUM(L170:L170),""),"")</f>
        <v/>
      </c>
      <c r="P170" s="18" t="str">
        <f t="shared" si="32"/>
        <v/>
      </c>
    </row>
    <row r="171" spans="1:16" ht="15.5" x14ac:dyDescent="0.25">
      <c r="A171" s="18">
        <v>166</v>
      </c>
      <c r="B171" s="19"/>
      <c r="C171" t="str">
        <f t="shared" si="33"/>
        <v/>
      </c>
      <c r="D171" s="1" t="str">
        <f t="shared" si="34"/>
        <v/>
      </c>
      <c r="E171" s="1" t="str">
        <f t="shared" si="35"/>
        <v/>
      </c>
      <c r="F171" t="str">
        <f t="shared" si="38"/>
        <v/>
      </c>
      <c r="I171">
        <f>COUNTIF(E$6:E171,E171)</f>
        <v>43</v>
      </c>
      <c r="J171">
        <f>COUNTIF(F$6:F171,F171)</f>
        <v>138</v>
      </c>
      <c r="K171">
        <f>SUMIF(F$6:F171,F171,A$6:A171)</f>
        <v>10795</v>
      </c>
      <c r="L171" t="str">
        <f t="shared" si="36"/>
        <v/>
      </c>
      <c r="M171" s="1" t="str">
        <f t="shared" si="37"/>
        <v/>
      </c>
      <c r="N171" s="1" t="str">
        <f t="shared" si="39"/>
        <v/>
      </c>
      <c r="O171" s="17" t="str">
        <f t="shared" si="40"/>
        <v/>
      </c>
      <c r="P171" s="18" t="str">
        <f t="shared" si="32"/>
        <v/>
      </c>
    </row>
    <row r="172" spans="1:16" ht="15.5" x14ac:dyDescent="0.25">
      <c r="A172" s="18">
        <v>167</v>
      </c>
      <c r="B172" s="19"/>
      <c r="C172" t="str">
        <f t="shared" si="33"/>
        <v/>
      </c>
      <c r="D172" s="1" t="str">
        <f t="shared" si="34"/>
        <v/>
      </c>
      <c r="E172" s="1" t="str">
        <f t="shared" si="35"/>
        <v/>
      </c>
      <c r="F172" t="str">
        <f t="shared" si="38"/>
        <v/>
      </c>
      <c r="I172">
        <f>COUNTIF(E$6:E172,E172)</f>
        <v>44</v>
      </c>
      <c r="J172">
        <f>COUNTIF(F$6:F172,F172)</f>
        <v>139</v>
      </c>
      <c r="K172">
        <f>SUMIF(F$6:F172,F172,A$6:A172)</f>
        <v>10962</v>
      </c>
      <c r="L172" t="str">
        <f t="shared" si="36"/>
        <v/>
      </c>
      <c r="M172" s="1" t="str">
        <f t="shared" si="37"/>
        <v/>
      </c>
      <c r="N172" s="1" t="str">
        <f t="shared" si="39"/>
        <v/>
      </c>
      <c r="O172" s="17" t="str">
        <f t="shared" si="40"/>
        <v/>
      </c>
      <c r="P172" s="18" t="str">
        <f t="shared" si="32"/>
        <v/>
      </c>
    </row>
    <row r="173" spans="1:16" ht="15.5" x14ac:dyDescent="0.25">
      <c r="A173" s="18">
        <v>168</v>
      </c>
      <c r="B173" s="19"/>
      <c r="C173" t="str">
        <f t="shared" si="33"/>
        <v/>
      </c>
      <c r="D173" s="1" t="str">
        <f t="shared" si="34"/>
        <v/>
      </c>
      <c r="E173" s="1" t="str">
        <f t="shared" si="35"/>
        <v/>
      </c>
      <c r="F173" t="str">
        <f t="shared" si="38"/>
        <v/>
      </c>
      <c r="I173">
        <f>COUNTIF(E$6:E173,E173)</f>
        <v>45</v>
      </c>
      <c r="J173">
        <f>COUNTIF(F$6:F173,F173)</f>
        <v>140</v>
      </c>
      <c r="K173">
        <f>SUMIF(F$6:F173,F173,A$6:A173)</f>
        <v>11130</v>
      </c>
      <c r="L173" t="str">
        <f t="shared" si="36"/>
        <v/>
      </c>
      <c r="M173" s="1" t="str">
        <f t="shared" si="37"/>
        <v/>
      </c>
      <c r="N173" s="1" t="str">
        <f t="shared" si="39"/>
        <v/>
      </c>
      <c r="O173" s="17" t="str">
        <f t="shared" si="40"/>
        <v/>
      </c>
      <c r="P173" s="18" t="str">
        <f t="shared" si="32"/>
        <v/>
      </c>
    </row>
    <row r="174" spans="1:16" ht="15.5" x14ac:dyDescent="0.25">
      <c r="A174" s="18">
        <v>169</v>
      </c>
      <c r="B174" s="19"/>
      <c r="C174" t="str">
        <f t="shared" si="33"/>
        <v/>
      </c>
      <c r="D174" s="1" t="str">
        <f t="shared" si="34"/>
        <v/>
      </c>
      <c r="E174" s="1" t="str">
        <f t="shared" si="35"/>
        <v/>
      </c>
      <c r="F174" t="str">
        <f t="shared" si="38"/>
        <v/>
      </c>
      <c r="I174">
        <f>COUNTIF(E$6:E174,E174)</f>
        <v>46</v>
      </c>
      <c r="J174">
        <f>COUNTIF(F$6:F174,F174)</f>
        <v>141</v>
      </c>
      <c r="K174">
        <f>SUMIF(F$6:F174,F174,A$6:A174)</f>
        <v>11299</v>
      </c>
      <c r="L174" t="str">
        <f t="shared" si="36"/>
        <v/>
      </c>
      <c r="M174" s="1" t="str">
        <f t="shared" si="37"/>
        <v/>
      </c>
      <c r="N174" s="1" t="str">
        <f t="shared" si="39"/>
        <v/>
      </c>
      <c r="O174" s="17" t="str">
        <f t="shared" si="40"/>
        <v/>
      </c>
      <c r="P174" s="18" t="str">
        <f t="shared" si="32"/>
        <v/>
      </c>
    </row>
    <row r="175" spans="1:16" ht="15.5" x14ac:dyDescent="0.25">
      <c r="A175" s="18">
        <v>170</v>
      </c>
      <c r="B175" s="19"/>
      <c r="C175" t="str">
        <f t="shared" si="33"/>
        <v/>
      </c>
      <c r="D175" s="1" t="str">
        <f t="shared" si="34"/>
        <v/>
      </c>
      <c r="E175" s="1" t="str">
        <f t="shared" si="35"/>
        <v/>
      </c>
      <c r="F175" t="str">
        <f t="shared" si="38"/>
        <v/>
      </c>
      <c r="I175">
        <f>COUNTIF(E$6:E175,E175)</f>
        <v>47</v>
      </c>
      <c r="J175">
        <f>COUNTIF(F$6:F175,F175)</f>
        <v>142</v>
      </c>
      <c r="K175">
        <f>SUMIF(F$6:F175,F175,A$6:A175)</f>
        <v>11469</v>
      </c>
      <c r="L175" t="str">
        <f t="shared" si="36"/>
        <v/>
      </c>
      <c r="M175" s="1" t="str">
        <f t="shared" si="37"/>
        <v/>
      </c>
      <c r="N175" s="1" t="str">
        <f t="shared" si="39"/>
        <v/>
      </c>
      <c r="O175" s="17" t="str">
        <f t="shared" si="40"/>
        <v/>
      </c>
      <c r="P175" s="18" t="str">
        <f t="shared" si="32"/>
        <v/>
      </c>
    </row>
    <row r="176" spans="1:16" ht="15.5" x14ac:dyDescent="0.25">
      <c r="A176" s="18">
        <v>171</v>
      </c>
      <c r="B176" s="19"/>
      <c r="C176" t="str">
        <f t="shared" si="33"/>
        <v/>
      </c>
      <c r="D176" s="1" t="str">
        <f t="shared" si="34"/>
        <v/>
      </c>
      <c r="E176" s="1" t="str">
        <f t="shared" si="35"/>
        <v/>
      </c>
      <c r="F176" t="str">
        <f t="shared" si="38"/>
        <v/>
      </c>
      <c r="I176">
        <f>COUNTIF(E$6:E176,E176)</f>
        <v>48</v>
      </c>
      <c r="J176">
        <f>COUNTIF(F$6:F176,F176)</f>
        <v>143</v>
      </c>
      <c r="K176">
        <f>SUMIF(F$6:F176,F176,A$6:A176)</f>
        <v>11640</v>
      </c>
      <c r="L176" t="str">
        <f t="shared" si="36"/>
        <v/>
      </c>
      <c r="M176" s="1" t="str">
        <f t="shared" si="37"/>
        <v/>
      </c>
      <c r="N176" s="1" t="str">
        <f t="shared" si="39"/>
        <v/>
      </c>
      <c r="O176" s="17" t="str">
        <f t="shared" si="40"/>
        <v/>
      </c>
      <c r="P176" s="18" t="str">
        <f t="shared" si="32"/>
        <v/>
      </c>
    </row>
    <row r="177" spans="1:16" ht="15.5" x14ac:dyDescent="0.25">
      <c r="A177" s="18">
        <v>172</v>
      </c>
      <c r="B177" s="19"/>
      <c r="C177" t="str">
        <f t="shared" si="33"/>
        <v/>
      </c>
      <c r="D177" s="1" t="str">
        <f t="shared" si="34"/>
        <v/>
      </c>
      <c r="E177" s="1" t="str">
        <f t="shared" si="35"/>
        <v/>
      </c>
      <c r="F177" t="str">
        <f t="shared" si="38"/>
        <v/>
      </c>
      <c r="I177">
        <f>COUNTIF(E$6:E177,E177)</f>
        <v>49</v>
      </c>
      <c r="J177">
        <f>COUNTIF(F$6:F177,F177)</f>
        <v>144</v>
      </c>
      <c r="K177">
        <f>SUMIF(F$6:F177,F177,A$6:A177)</f>
        <v>11812</v>
      </c>
      <c r="L177" t="str">
        <f t="shared" si="36"/>
        <v/>
      </c>
      <c r="M177" s="1" t="str">
        <f t="shared" si="37"/>
        <v/>
      </c>
      <c r="N177" s="1" t="str">
        <f t="shared" si="39"/>
        <v/>
      </c>
      <c r="O177" s="17" t="str">
        <f t="shared" si="40"/>
        <v/>
      </c>
      <c r="P177" s="18" t="str">
        <f t="shared" si="32"/>
        <v/>
      </c>
    </row>
    <row r="178" spans="1:16" ht="15.5" x14ac:dyDescent="0.25">
      <c r="A178" s="18">
        <v>173</v>
      </c>
      <c r="B178" s="19"/>
      <c r="C178" t="str">
        <f t="shared" si="33"/>
        <v/>
      </c>
      <c r="D178" s="1" t="str">
        <f t="shared" si="34"/>
        <v/>
      </c>
      <c r="E178" s="1" t="str">
        <f t="shared" si="35"/>
        <v/>
      </c>
      <c r="F178" t="str">
        <f t="shared" si="38"/>
        <v/>
      </c>
      <c r="I178">
        <f>COUNTIF(E$6:E178,E178)</f>
        <v>50</v>
      </c>
      <c r="J178">
        <f>COUNTIF(F$6:F178,F178)</f>
        <v>145</v>
      </c>
      <c r="K178">
        <f>SUMIF(F$6:F178,F178,A$6:A178)</f>
        <v>11985</v>
      </c>
      <c r="L178" t="str">
        <f t="shared" si="36"/>
        <v/>
      </c>
      <c r="M178" s="1" t="str">
        <f t="shared" si="37"/>
        <v/>
      </c>
      <c r="N178" s="1" t="str">
        <f t="shared" si="39"/>
        <v/>
      </c>
      <c r="O178" s="17" t="str">
        <f t="shared" si="40"/>
        <v/>
      </c>
      <c r="P178" s="18" t="str">
        <f t="shared" si="32"/>
        <v/>
      </c>
    </row>
    <row r="179" spans="1:16" ht="15.5" x14ac:dyDescent="0.25">
      <c r="A179" s="18">
        <v>174</v>
      </c>
      <c r="B179" s="19"/>
      <c r="C179" t="str">
        <f t="shared" si="33"/>
        <v/>
      </c>
      <c r="D179" s="1" t="str">
        <f t="shared" si="34"/>
        <v/>
      </c>
      <c r="E179" s="1" t="str">
        <f t="shared" si="35"/>
        <v/>
      </c>
      <c r="F179" t="str">
        <f t="shared" si="38"/>
        <v/>
      </c>
      <c r="I179">
        <f>COUNTIF(E$6:E179,E179)</f>
        <v>51</v>
      </c>
      <c r="J179">
        <f>COUNTIF(F$6:F179,F179)</f>
        <v>146</v>
      </c>
      <c r="K179">
        <f>SUMIF(F$6:F179,F179,A$6:A179)</f>
        <v>12159</v>
      </c>
      <c r="L179" t="str">
        <f t="shared" si="36"/>
        <v/>
      </c>
      <c r="M179" s="1" t="str">
        <f t="shared" si="37"/>
        <v/>
      </c>
      <c r="N179" s="1" t="str">
        <f t="shared" si="39"/>
        <v/>
      </c>
      <c r="O179" s="17" t="str">
        <f t="shared" si="40"/>
        <v/>
      </c>
      <c r="P179" s="18" t="str">
        <f t="shared" si="32"/>
        <v/>
      </c>
    </row>
    <row r="180" spans="1:16" ht="15.5" x14ac:dyDescent="0.25">
      <c r="A180" s="18">
        <v>175</v>
      </c>
      <c r="B180" s="18"/>
      <c r="C180" t="str">
        <f t="shared" si="33"/>
        <v/>
      </c>
      <c r="D180" s="1" t="str">
        <f t="shared" si="34"/>
        <v/>
      </c>
      <c r="E180" s="1" t="str">
        <f t="shared" si="35"/>
        <v/>
      </c>
      <c r="F180" t="str">
        <f t="shared" si="38"/>
        <v/>
      </c>
      <c r="I180">
        <f>COUNTIF(E$6:E180,E180)</f>
        <v>52</v>
      </c>
      <c r="J180">
        <f>COUNTIF(F$6:F180,F180)</f>
        <v>147</v>
      </c>
      <c r="K180">
        <f>SUMIF(F$6:F180,F180,A$6:A180)</f>
        <v>12334</v>
      </c>
      <c r="L180" t="str">
        <f t="shared" si="36"/>
        <v/>
      </c>
      <c r="M180" s="1" t="str">
        <f t="shared" si="37"/>
        <v/>
      </c>
      <c r="N180" s="1" t="str">
        <f t="shared" si="39"/>
        <v/>
      </c>
      <c r="O180" s="17" t="str">
        <f t="shared" si="40"/>
        <v/>
      </c>
      <c r="P180" s="18" t="str">
        <f t="shared" si="32"/>
        <v/>
      </c>
    </row>
    <row r="181" spans="1:16" ht="15.5" x14ac:dyDescent="0.25">
      <c r="A181" s="18">
        <v>176</v>
      </c>
      <c r="B181" s="18"/>
      <c r="C181" t="str">
        <f t="shared" si="33"/>
        <v/>
      </c>
      <c r="D181" s="1" t="str">
        <f t="shared" si="34"/>
        <v/>
      </c>
      <c r="E181" s="1" t="str">
        <f t="shared" si="35"/>
        <v/>
      </c>
      <c r="F181" t="str">
        <f t="shared" si="38"/>
        <v/>
      </c>
      <c r="I181">
        <f>COUNTIF(E$6:E181,E181)</f>
        <v>53</v>
      </c>
      <c r="J181">
        <f>COUNTIF(F$6:F181,F181)</f>
        <v>148</v>
      </c>
      <c r="K181">
        <f>SUMIF(F$6:F181,F181,A$6:A181)</f>
        <v>12510</v>
      </c>
      <c r="L181" t="str">
        <f t="shared" si="36"/>
        <v/>
      </c>
      <c r="M181" s="1" t="str">
        <f t="shared" si="37"/>
        <v/>
      </c>
      <c r="N181" s="1" t="str">
        <f t="shared" si="39"/>
        <v/>
      </c>
      <c r="O181" s="17" t="str">
        <f t="shared" si="40"/>
        <v/>
      </c>
      <c r="P181" s="18" t="str">
        <f t="shared" si="32"/>
        <v/>
      </c>
    </row>
    <row r="182" spans="1:16" ht="15.5" x14ac:dyDescent="0.25">
      <c r="A182" s="18">
        <v>177</v>
      </c>
      <c r="B182" s="18"/>
      <c r="C182" t="str">
        <f t="shared" si="33"/>
        <v/>
      </c>
      <c r="D182" s="1" t="str">
        <f t="shared" si="34"/>
        <v/>
      </c>
      <c r="E182" s="1" t="str">
        <f t="shared" si="35"/>
        <v/>
      </c>
      <c r="F182" t="str">
        <f t="shared" si="38"/>
        <v/>
      </c>
      <c r="I182">
        <f>COUNTIF(E$6:E182,E182)</f>
        <v>54</v>
      </c>
      <c r="J182">
        <f>COUNTIF(F$6:F182,F182)</f>
        <v>149</v>
      </c>
      <c r="K182">
        <f>SUMIF(F$6:F182,F182,A$6:A182)</f>
        <v>12687</v>
      </c>
      <c r="L182" t="str">
        <f t="shared" si="36"/>
        <v/>
      </c>
      <c r="M182" s="1" t="str">
        <f t="shared" si="37"/>
        <v/>
      </c>
      <c r="N182" s="1" t="str">
        <f t="shared" si="39"/>
        <v/>
      </c>
      <c r="O182" s="17" t="str">
        <f t="shared" si="40"/>
        <v/>
      </c>
      <c r="P182" s="18" t="str">
        <f t="shared" si="32"/>
        <v/>
      </c>
    </row>
    <row r="183" spans="1:16" ht="15.5" x14ac:dyDescent="0.25">
      <c r="A183" s="18">
        <v>178</v>
      </c>
      <c r="B183" s="18"/>
      <c r="C183" t="str">
        <f t="shared" si="33"/>
        <v/>
      </c>
      <c r="D183" s="1" t="str">
        <f t="shared" si="34"/>
        <v/>
      </c>
      <c r="E183" s="1" t="str">
        <f t="shared" si="35"/>
        <v/>
      </c>
      <c r="F183" t="str">
        <f t="shared" si="38"/>
        <v/>
      </c>
      <c r="I183">
        <f>COUNTIF(E$6:E183,E183)</f>
        <v>55</v>
      </c>
      <c r="J183">
        <f>COUNTIF(F$6:F183,F183)</f>
        <v>150</v>
      </c>
      <c r="K183">
        <f>SUMIF(F$6:F183,F183,A$6:A183)</f>
        <v>12865</v>
      </c>
      <c r="L183" t="str">
        <f t="shared" si="36"/>
        <v/>
      </c>
      <c r="M183" s="1" t="str">
        <f t="shared" si="37"/>
        <v/>
      </c>
      <c r="N183" s="1" t="str">
        <f t="shared" si="39"/>
        <v/>
      </c>
      <c r="O183" s="17" t="str">
        <f t="shared" si="40"/>
        <v/>
      </c>
      <c r="P183" s="18" t="str">
        <f t="shared" si="32"/>
        <v/>
      </c>
    </row>
    <row r="184" spans="1:16" ht="15.5" x14ac:dyDescent="0.25">
      <c r="A184" s="18">
        <v>179</v>
      </c>
      <c r="B184" s="18"/>
      <c r="C184" t="str">
        <f t="shared" si="33"/>
        <v/>
      </c>
      <c r="D184" s="1" t="str">
        <f t="shared" si="34"/>
        <v/>
      </c>
      <c r="E184" s="1" t="str">
        <f t="shared" si="35"/>
        <v/>
      </c>
      <c r="F184" t="str">
        <f t="shared" si="38"/>
        <v/>
      </c>
      <c r="I184">
        <f>COUNTIF(E$6:E184,E184)</f>
        <v>56</v>
      </c>
      <c r="J184">
        <f>COUNTIF(F$6:F184,F184)</f>
        <v>151</v>
      </c>
      <c r="K184">
        <f>SUMIF(F$6:F184,F184,A$6:A184)</f>
        <v>13044</v>
      </c>
      <c r="L184" t="str">
        <f t="shared" si="36"/>
        <v/>
      </c>
      <c r="M184" s="1" t="str">
        <f t="shared" si="37"/>
        <v/>
      </c>
      <c r="N184" s="1" t="str">
        <f t="shared" si="39"/>
        <v/>
      </c>
      <c r="O184" s="17" t="str">
        <f t="shared" si="40"/>
        <v/>
      </c>
      <c r="P184" s="18" t="str">
        <f t="shared" si="32"/>
        <v/>
      </c>
    </row>
    <row r="185" spans="1:16" ht="15.5" x14ac:dyDescent="0.25">
      <c r="A185" s="18">
        <v>180</v>
      </c>
      <c r="B185" s="18"/>
      <c r="C185" t="str">
        <f t="shared" si="33"/>
        <v/>
      </c>
      <c r="D185" s="1" t="str">
        <f t="shared" si="34"/>
        <v/>
      </c>
      <c r="E185" s="1" t="str">
        <f t="shared" si="35"/>
        <v/>
      </c>
      <c r="F185" t="str">
        <f t="shared" si="38"/>
        <v/>
      </c>
      <c r="I185">
        <f>COUNTIF(E$6:E185,E185)</f>
        <v>57</v>
      </c>
      <c r="J185">
        <f>COUNTIF(F$6:F185,F185)</f>
        <v>152</v>
      </c>
      <c r="K185">
        <f>SUMIF(F$6:F185,F185,A$6:A185)</f>
        <v>13224</v>
      </c>
      <c r="L185" t="str">
        <f t="shared" si="36"/>
        <v/>
      </c>
      <c r="M185" s="1" t="str">
        <f t="shared" si="37"/>
        <v/>
      </c>
      <c r="N185" s="1" t="str">
        <f t="shared" si="39"/>
        <v/>
      </c>
      <c r="O185" s="17" t="str">
        <f t="shared" si="40"/>
        <v/>
      </c>
      <c r="P185" s="18" t="str">
        <f t="shared" si="32"/>
        <v/>
      </c>
    </row>
    <row r="186" spans="1:16" ht="15.5" x14ac:dyDescent="0.25">
      <c r="A186" s="18">
        <v>181</v>
      </c>
      <c r="B186" s="18"/>
      <c r="C186" t="str">
        <f t="shared" si="33"/>
        <v/>
      </c>
      <c r="D186" s="1" t="str">
        <f t="shared" si="34"/>
        <v/>
      </c>
      <c r="E186" s="1" t="str">
        <f t="shared" si="35"/>
        <v/>
      </c>
      <c r="F186" t="str">
        <f t="shared" si="38"/>
        <v/>
      </c>
      <c r="I186">
        <f>COUNTIF(E$6:E186,E186)</f>
        <v>58</v>
      </c>
      <c r="J186">
        <f>COUNTIF(F$6:F186,F186)</f>
        <v>153</v>
      </c>
      <c r="K186">
        <f>SUMIF(F$6:F186,F186,A$6:A186)</f>
        <v>13405</v>
      </c>
      <c r="L186" t="str">
        <f t="shared" si="36"/>
        <v/>
      </c>
      <c r="M186" s="1" t="str">
        <f t="shared" si="37"/>
        <v/>
      </c>
      <c r="N186" s="1" t="str">
        <f t="shared" si="39"/>
        <v/>
      </c>
      <c r="O186" s="17" t="str">
        <f t="shared" si="40"/>
        <v/>
      </c>
      <c r="P186" s="18" t="str">
        <f t="shared" si="32"/>
        <v/>
      </c>
    </row>
    <row r="187" spans="1:16" ht="15.5" x14ac:dyDescent="0.25">
      <c r="A187" s="18">
        <v>182</v>
      </c>
      <c r="B187" s="18"/>
      <c r="C187" t="str">
        <f t="shared" si="33"/>
        <v/>
      </c>
      <c r="D187" s="1" t="str">
        <f t="shared" si="34"/>
        <v/>
      </c>
      <c r="E187" s="1" t="str">
        <f t="shared" si="35"/>
        <v/>
      </c>
      <c r="F187" t="str">
        <f t="shared" si="38"/>
        <v/>
      </c>
      <c r="I187">
        <f>COUNTIF(E$6:E187,E187)</f>
        <v>59</v>
      </c>
      <c r="J187">
        <f>COUNTIF(F$6:F187,F187)</f>
        <v>154</v>
      </c>
      <c r="K187">
        <f>SUMIF(F$6:F187,F187,A$6:A187)</f>
        <v>13587</v>
      </c>
      <c r="L187" t="str">
        <f t="shared" si="36"/>
        <v/>
      </c>
      <c r="M187" s="1" t="str">
        <f t="shared" si="37"/>
        <v/>
      </c>
      <c r="N187" s="1" t="str">
        <f t="shared" si="39"/>
        <v/>
      </c>
      <c r="O187" s="17" t="str">
        <f t="shared" si="40"/>
        <v/>
      </c>
      <c r="P187" s="18" t="str">
        <f t="shared" si="32"/>
        <v/>
      </c>
    </row>
    <row r="188" spans="1:16" ht="15.5" x14ac:dyDescent="0.25">
      <c r="A188" s="18">
        <v>183</v>
      </c>
      <c r="B188" s="18"/>
      <c r="C188" t="str">
        <f t="shared" si="33"/>
        <v/>
      </c>
      <c r="D188" s="1" t="str">
        <f t="shared" si="34"/>
        <v/>
      </c>
      <c r="E188" s="1" t="str">
        <f t="shared" si="35"/>
        <v/>
      </c>
      <c r="F188" t="str">
        <f t="shared" si="38"/>
        <v/>
      </c>
      <c r="I188">
        <f>COUNTIF(E$6:E188,E188)</f>
        <v>60</v>
      </c>
      <c r="J188">
        <f>COUNTIF(F$6:F188,F188)</f>
        <v>155</v>
      </c>
      <c r="K188">
        <f>SUMIF(F$6:F188,F188,A$6:A188)</f>
        <v>13770</v>
      </c>
      <c r="L188" t="str">
        <f t="shared" si="36"/>
        <v/>
      </c>
      <c r="M188" s="1" t="str">
        <f t="shared" si="37"/>
        <v/>
      </c>
      <c r="N188" s="1" t="str">
        <f t="shared" si="39"/>
        <v/>
      </c>
      <c r="O188" s="17" t="str">
        <f t="shared" si="40"/>
        <v/>
      </c>
      <c r="P188" s="18" t="str">
        <f t="shared" si="32"/>
        <v/>
      </c>
    </row>
    <row r="189" spans="1:16" ht="15.5" x14ac:dyDescent="0.25">
      <c r="A189" s="18">
        <v>184</v>
      </c>
      <c r="B189" s="18"/>
      <c r="C189" t="str">
        <f t="shared" si="33"/>
        <v/>
      </c>
      <c r="D189" s="1" t="str">
        <f t="shared" si="34"/>
        <v/>
      </c>
      <c r="E189" s="1" t="str">
        <f t="shared" si="35"/>
        <v/>
      </c>
      <c r="F189" t="str">
        <f t="shared" si="38"/>
        <v/>
      </c>
      <c r="I189">
        <f>COUNTIF(E$6:E189,E189)</f>
        <v>61</v>
      </c>
      <c r="J189">
        <f>COUNTIF(F$6:F189,F189)</f>
        <v>156</v>
      </c>
      <c r="K189">
        <f>SUMIF(F$6:F189,F189,A$6:A189)</f>
        <v>13954</v>
      </c>
      <c r="L189" t="str">
        <f t="shared" si="36"/>
        <v/>
      </c>
      <c r="M189" s="1" t="str">
        <f t="shared" si="37"/>
        <v/>
      </c>
      <c r="N189" s="1" t="str">
        <f t="shared" si="39"/>
        <v/>
      </c>
      <c r="O189" s="17" t="str">
        <f t="shared" si="40"/>
        <v/>
      </c>
      <c r="P189" s="18" t="str">
        <f t="shared" si="32"/>
        <v/>
      </c>
    </row>
    <row r="190" spans="1:16" ht="15.5" x14ac:dyDescent="0.25">
      <c r="A190" s="18">
        <v>185</v>
      </c>
      <c r="B190" s="18"/>
      <c r="C190" t="str">
        <f t="shared" si="33"/>
        <v/>
      </c>
      <c r="D190" s="1" t="str">
        <f t="shared" si="34"/>
        <v/>
      </c>
      <c r="E190" s="1" t="str">
        <f t="shared" si="35"/>
        <v/>
      </c>
      <c r="F190" t="str">
        <f t="shared" si="38"/>
        <v/>
      </c>
      <c r="I190">
        <f>COUNTIF(E$6:E190,E190)</f>
        <v>62</v>
      </c>
      <c r="J190">
        <f>COUNTIF(F$6:F190,F190)</f>
        <v>157</v>
      </c>
      <c r="K190">
        <f>SUMIF(F$6:F190,F190,A$6:A190)</f>
        <v>14139</v>
      </c>
      <c r="L190" t="str">
        <f t="shared" si="36"/>
        <v/>
      </c>
      <c r="M190" s="1" t="str">
        <f t="shared" si="37"/>
        <v/>
      </c>
      <c r="N190" s="1" t="str">
        <f t="shared" si="39"/>
        <v/>
      </c>
      <c r="O190" s="17" t="str">
        <f t="shared" si="40"/>
        <v/>
      </c>
      <c r="P190" s="18" t="str">
        <f t="shared" si="32"/>
        <v/>
      </c>
    </row>
    <row r="191" spans="1:16" ht="15.5" x14ac:dyDescent="0.25">
      <c r="A191" s="18">
        <v>186</v>
      </c>
      <c r="B191" s="18"/>
      <c r="C191" t="str">
        <f t="shared" si="33"/>
        <v/>
      </c>
      <c r="D191" s="1" t="str">
        <f t="shared" si="34"/>
        <v/>
      </c>
      <c r="E191" s="1" t="str">
        <f t="shared" si="35"/>
        <v/>
      </c>
      <c r="F191" t="str">
        <f t="shared" si="38"/>
        <v/>
      </c>
      <c r="I191">
        <f>COUNTIF(E$6:E191,E191)</f>
        <v>63</v>
      </c>
      <c r="J191">
        <f>COUNTIF(F$6:F191,F191)</f>
        <v>158</v>
      </c>
      <c r="K191">
        <f>SUMIF(F$6:F191,F191,A$6:A191)</f>
        <v>14325</v>
      </c>
      <c r="L191" t="str">
        <f t="shared" si="36"/>
        <v/>
      </c>
      <c r="M191" s="1" t="str">
        <f t="shared" si="37"/>
        <v/>
      </c>
      <c r="N191" s="1" t="str">
        <f t="shared" si="39"/>
        <v/>
      </c>
      <c r="O191" s="17" t="str">
        <f t="shared" si="40"/>
        <v/>
      </c>
      <c r="P191" s="18" t="str">
        <f t="shared" si="32"/>
        <v/>
      </c>
    </row>
    <row r="192" spans="1:16" ht="15.5" x14ac:dyDescent="0.25">
      <c r="A192" s="18">
        <v>187</v>
      </c>
      <c r="B192" s="18"/>
      <c r="C192" t="str">
        <f t="shared" si="33"/>
        <v/>
      </c>
      <c r="D192" s="1" t="str">
        <f t="shared" si="34"/>
        <v/>
      </c>
      <c r="E192" s="1" t="str">
        <f t="shared" si="35"/>
        <v/>
      </c>
      <c r="F192" t="str">
        <f t="shared" si="38"/>
        <v/>
      </c>
      <c r="I192">
        <f>COUNTIF(E$6:E192,E192)</f>
        <v>64</v>
      </c>
      <c r="J192">
        <f>COUNTIF(F$6:F192,F192)</f>
        <v>159</v>
      </c>
      <c r="K192">
        <f>SUMIF(F$6:F192,F192,A$6:A192)</f>
        <v>14512</v>
      </c>
      <c r="L192" t="str">
        <f t="shared" si="36"/>
        <v/>
      </c>
      <c r="M192" s="1" t="str">
        <f t="shared" si="37"/>
        <v/>
      </c>
      <c r="N192" s="1" t="str">
        <f t="shared" si="39"/>
        <v/>
      </c>
      <c r="O192" s="17" t="str">
        <f t="shared" si="40"/>
        <v/>
      </c>
      <c r="P192" s="18" t="str">
        <f t="shared" si="32"/>
        <v/>
      </c>
    </row>
    <row r="193" spans="1:16" ht="15.5" x14ac:dyDescent="0.25">
      <c r="A193" s="18">
        <v>188</v>
      </c>
      <c r="B193" s="18"/>
      <c r="C193" t="str">
        <f t="shared" si="33"/>
        <v/>
      </c>
      <c r="D193" s="1" t="str">
        <f t="shared" si="34"/>
        <v/>
      </c>
      <c r="E193" s="1" t="str">
        <f t="shared" si="35"/>
        <v/>
      </c>
      <c r="F193" t="str">
        <f t="shared" si="38"/>
        <v/>
      </c>
      <c r="I193">
        <f>COUNTIF(E$6:E193,E193)</f>
        <v>65</v>
      </c>
      <c r="J193">
        <f>COUNTIF(F$6:F193,F193)</f>
        <v>160</v>
      </c>
      <c r="K193">
        <f>SUMIF(F$6:F193,F193,A$6:A193)</f>
        <v>14700</v>
      </c>
      <c r="L193" t="str">
        <f t="shared" si="36"/>
        <v/>
      </c>
      <c r="M193" s="1" t="str">
        <f t="shared" si="37"/>
        <v/>
      </c>
      <c r="N193" s="1" t="str">
        <f t="shared" si="39"/>
        <v/>
      </c>
      <c r="O193" s="17" t="str">
        <f t="shared" si="40"/>
        <v/>
      </c>
      <c r="P193" s="18" t="str">
        <f t="shared" si="32"/>
        <v/>
      </c>
    </row>
    <row r="194" spans="1:16" ht="15.5" x14ac:dyDescent="0.25">
      <c r="A194" s="18">
        <v>189</v>
      </c>
      <c r="B194" s="18"/>
      <c r="C194" t="str">
        <f t="shared" si="33"/>
        <v/>
      </c>
      <c r="D194" s="1" t="str">
        <f t="shared" si="34"/>
        <v/>
      </c>
      <c r="E194" s="1" t="str">
        <f t="shared" si="35"/>
        <v/>
      </c>
      <c r="F194" t="str">
        <f t="shared" si="38"/>
        <v/>
      </c>
      <c r="I194">
        <f>COUNTIF(E$6:E194,E194)</f>
        <v>66</v>
      </c>
      <c r="J194">
        <f>COUNTIF(F$6:F194,F194)</f>
        <v>161</v>
      </c>
      <c r="K194">
        <f>SUMIF(F$6:F194,F194,A$6:A194)</f>
        <v>14889</v>
      </c>
      <c r="L194" t="str">
        <f t="shared" si="36"/>
        <v/>
      </c>
      <c r="M194" s="1" t="str">
        <f t="shared" si="37"/>
        <v/>
      </c>
      <c r="N194" s="1" t="str">
        <f t="shared" si="39"/>
        <v/>
      </c>
      <c r="O194" s="17" t="str">
        <f t="shared" si="40"/>
        <v/>
      </c>
      <c r="P194" s="18" t="str">
        <f t="shared" si="32"/>
        <v/>
      </c>
    </row>
    <row r="195" spans="1:16" ht="15.5" x14ac:dyDescent="0.25">
      <c r="A195" s="18">
        <v>190</v>
      </c>
      <c r="B195" s="18"/>
      <c r="C195" t="str">
        <f t="shared" si="33"/>
        <v/>
      </c>
      <c r="D195" s="1" t="str">
        <f t="shared" si="34"/>
        <v/>
      </c>
      <c r="E195" s="1" t="str">
        <f t="shared" si="35"/>
        <v/>
      </c>
      <c r="F195" t="str">
        <f t="shared" si="38"/>
        <v/>
      </c>
      <c r="I195">
        <f>COUNTIF(E$6:E195,E195)</f>
        <v>67</v>
      </c>
      <c r="J195">
        <f>COUNTIF(F$6:F195,F195)</f>
        <v>162</v>
      </c>
      <c r="K195">
        <f>SUMIF(F$6:F195,F195,A$6:A195)</f>
        <v>15079</v>
      </c>
      <c r="L195" t="str">
        <f t="shared" si="36"/>
        <v/>
      </c>
      <c r="M195" s="1" t="str">
        <f t="shared" si="37"/>
        <v/>
      </c>
      <c r="N195" s="1" t="str">
        <f t="shared" si="39"/>
        <v/>
      </c>
      <c r="O195" s="17" t="str">
        <f t="shared" si="40"/>
        <v/>
      </c>
      <c r="P195" s="18" t="str">
        <f t="shared" si="32"/>
        <v/>
      </c>
    </row>
    <row r="196" spans="1:16" ht="15.5" x14ac:dyDescent="0.25">
      <c r="A196" s="18">
        <v>191</v>
      </c>
      <c r="B196" s="18"/>
      <c r="C196" t="str">
        <f t="shared" si="33"/>
        <v/>
      </c>
      <c r="D196" s="1" t="str">
        <f t="shared" si="34"/>
        <v/>
      </c>
      <c r="E196" s="1" t="str">
        <f t="shared" si="35"/>
        <v/>
      </c>
      <c r="F196" t="str">
        <f t="shared" si="38"/>
        <v/>
      </c>
      <c r="I196">
        <f>COUNTIF(E$6:E196,E196)</f>
        <v>68</v>
      </c>
      <c r="J196">
        <f>COUNTIF(F$6:F196,F196)</f>
        <v>163</v>
      </c>
      <c r="K196">
        <f>SUMIF(F$6:F196,F196,A$6:A196)</f>
        <v>15270</v>
      </c>
      <c r="L196" t="str">
        <f t="shared" si="36"/>
        <v/>
      </c>
      <c r="M196" s="1" t="str">
        <f t="shared" si="37"/>
        <v/>
      </c>
      <c r="N196" s="1" t="str">
        <f t="shared" si="39"/>
        <v/>
      </c>
      <c r="O196" s="17" t="str">
        <f t="shared" si="40"/>
        <v/>
      </c>
      <c r="P196" s="18" t="str">
        <f t="shared" si="32"/>
        <v/>
      </c>
    </row>
    <row r="197" spans="1:16" ht="15.5" x14ac:dyDescent="0.25">
      <c r="A197" s="18">
        <v>192</v>
      </c>
      <c r="B197" s="18"/>
      <c r="C197" t="str">
        <f t="shared" si="33"/>
        <v/>
      </c>
      <c r="D197" s="1" t="str">
        <f t="shared" si="34"/>
        <v/>
      </c>
      <c r="E197" s="1" t="str">
        <f t="shared" si="35"/>
        <v/>
      </c>
      <c r="F197" t="str">
        <f t="shared" si="38"/>
        <v/>
      </c>
      <c r="I197">
        <f>COUNTIF(E$6:E197,E197)</f>
        <v>69</v>
      </c>
      <c r="J197">
        <f>COUNTIF(F$6:F197,F197)</f>
        <v>164</v>
      </c>
      <c r="K197">
        <f>SUMIF(F$6:F197,F197,A$6:A197)</f>
        <v>15462</v>
      </c>
      <c r="L197" t="str">
        <f t="shared" si="36"/>
        <v/>
      </c>
      <c r="M197" s="1" t="str">
        <f t="shared" si="37"/>
        <v/>
      </c>
      <c r="N197" s="1" t="str">
        <f t="shared" si="39"/>
        <v/>
      </c>
      <c r="O197" s="17" t="str">
        <f t="shared" si="40"/>
        <v/>
      </c>
      <c r="P197" s="18" t="str">
        <f t="shared" si="32"/>
        <v/>
      </c>
    </row>
    <row r="198" spans="1:16" ht="15.5" x14ac:dyDescent="0.25">
      <c r="A198" s="18">
        <v>193</v>
      </c>
      <c r="B198" s="18"/>
      <c r="C198" t="str">
        <f t="shared" si="33"/>
        <v/>
      </c>
      <c r="D198" s="1" t="str">
        <f t="shared" si="34"/>
        <v/>
      </c>
      <c r="E198" s="1" t="str">
        <f t="shared" si="35"/>
        <v/>
      </c>
      <c r="F198" t="str">
        <f t="shared" si="38"/>
        <v/>
      </c>
      <c r="I198">
        <f>COUNTIF(E$6:E198,E198)</f>
        <v>70</v>
      </c>
      <c r="J198">
        <f>COUNTIF(F$6:F198,F198)</f>
        <v>165</v>
      </c>
      <c r="K198">
        <f>SUMIF(F$6:F198,F198,A$6:A198)</f>
        <v>15655</v>
      </c>
      <c r="L198" t="str">
        <f t="shared" si="36"/>
        <v/>
      </c>
      <c r="M198" s="1" t="str">
        <f t="shared" si="37"/>
        <v/>
      </c>
      <c r="N198" s="1" t="str">
        <f t="shared" si="39"/>
        <v/>
      </c>
      <c r="O198" s="17" t="str">
        <f t="shared" si="40"/>
        <v/>
      </c>
      <c r="P198" s="18" t="str">
        <f t="shared" ref="P198:P261" si="41">IF(B198&gt;0,IF(COUNTIF(NOS,B198)=1,"","Duplicate entry"),"")</f>
        <v/>
      </c>
    </row>
    <row r="199" spans="1:16" ht="15.5" x14ac:dyDescent="0.25">
      <c r="A199" s="18">
        <v>194</v>
      </c>
      <c r="B199" s="18"/>
      <c r="C199" t="str">
        <f t="shared" ref="C199:C262" si="42">IF(ISNUMBER(B199)=TRUE,VLOOKUP(B199,Athletes,2,FALSE)&amp;", "&amp;VLOOKUP(B199,Athletes,3,FALSE),"")</f>
        <v/>
      </c>
      <c r="D199" s="1" t="str">
        <f t="shared" ref="D199:D262" si="43">IF(ISNUMBER(B199)=TRUE,VLOOKUP(B199,Athletes,7,FALSE),"")</f>
        <v/>
      </c>
      <c r="E199" s="1" t="str">
        <f t="shared" ref="E199:E262" si="44">IF(ISNUMBER(B199)=TRUE,VLOOKUP(B199,Athletes,6,FALSE),"")</f>
        <v/>
      </c>
      <c r="F199" t="str">
        <f t="shared" si="38"/>
        <v/>
      </c>
      <c r="I199">
        <f>COUNTIF(E$6:E199,E199)</f>
        <v>71</v>
      </c>
      <c r="J199">
        <f>COUNTIF(F$6:F199,F199)</f>
        <v>166</v>
      </c>
      <c r="K199">
        <f>SUMIF(F$6:F199,F199,A$6:A199)</f>
        <v>15849</v>
      </c>
      <c r="L199" t="str">
        <f t="shared" ref="L199:L262" si="45">IF(J199=$Q$1,K199+A199*10^-6,"")</f>
        <v/>
      </c>
      <c r="M199" s="1" t="str">
        <f t="shared" ref="M199:M262" si="46">IF(O199="","",RANK(O199,O$6:O$305,1))</f>
        <v/>
      </c>
      <c r="N199" s="1" t="str">
        <f t="shared" si="39"/>
        <v/>
      </c>
      <c r="O199" s="17" t="str">
        <f t="shared" si="40"/>
        <v/>
      </c>
      <c r="P199" s="18" t="str">
        <f t="shared" si="41"/>
        <v/>
      </c>
    </row>
    <row r="200" spans="1:16" ht="15.5" x14ac:dyDescent="0.25">
      <c r="A200" s="18">
        <v>195</v>
      </c>
      <c r="B200" s="18"/>
      <c r="C200" t="str">
        <f t="shared" si="42"/>
        <v/>
      </c>
      <c r="D200" s="1" t="str">
        <f t="shared" si="43"/>
        <v/>
      </c>
      <c r="E200" s="1" t="str">
        <f t="shared" si="44"/>
        <v/>
      </c>
      <c r="F200" t="str">
        <f t="shared" si="38"/>
        <v/>
      </c>
      <c r="I200">
        <f>COUNTIF(E$6:E200,E200)</f>
        <v>72</v>
      </c>
      <c r="J200">
        <f>COUNTIF(F$6:F200,F200)</f>
        <v>167</v>
      </c>
      <c r="K200">
        <f>SUMIF(F$6:F200,F200,A$6:A200)</f>
        <v>16044</v>
      </c>
      <c r="L200" t="str">
        <f t="shared" si="45"/>
        <v/>
      </c>
      <c r="M200" s="1" t="str">
        <f t="shared" si="46"/>
        <v/>
      </c>
      <c r="N200" s="1" t="str">
        <f t="shared" si="39"/>
        <v/>
      </c>
      <c r="O200" s="17" t="str">
        <f t="shared" si="40"/>
        <v/>
      </c>
      <c r="P200" s="18" t="str">
        <f t="shared" si="41"/>
        <v/>
      </c>
    </row>
    <row r="201" spans="1:16" ht="15.5" x14ac:dyDescent="0.25">
      <c r="A201" s="18">
        <v>196</v>
      </c>
      <c r="B201" s="18"/>
      <c r="C201" t="str">
        <f t="shared" si="42"/>
        <v/>
      </c>
      <c r="D201" s="1" t="str">
        <f t="shared" si="43"/>
        <v/>
      </c>
      <c r="E201" s="1" t="str">
        <f t="shared" si="44"/>
        <v/>
      </c>
      <c r="F201" t="str">
        <f t="shared" si="38"/>
        <v/>
      </c>
      <c r="I201">
        <f>COUNTIF(E$6:E201,E201)</f>
        <v>73</v>
      </c>
      <c r="J201">
        <f>COUNTIF(F$6:F201,F201)</f>
        <v>168</v>
      </c>
      <c r="K201">
        <f>SUMIF(F$6:F201,F201,A$6:A201)</f>
        <v>16240</v>
      </c>
      <c r="L201" t="str">
        <f t="shared" si="45"/>
        <v/>
      </c>
      <c r="M201" s="1" t="str">
        <f t="shared" si="46"/>
        <v/>
      </c>
      <c r="N201" s="1" t="str">
        <f t="shared" si="39"/>
        <v/>
      </c>
      <c r="O201" s="17" t="str">
        <f t="shared" si="40"/>
        <v/>
      </c>
      <c r="P201" s="18" t="str">
        <f t="shared" si="41"/>
        <v/>
      </c>
    </row>
    <row r="202" spans="1:16" ht="15.5" x14ac:dyDescent="0.25">
      <c r="A202" s="18">
        <v>197</v>
      </c>
      <c r="B202" s="18"/>
      <c r="C202" t="str">
        <f t="shared" si="42"/>
        <v/>
      </c>
      <c r="D202" s="1" t="str">
        <f t="shared" si="43"/>
        <v/>
      </c>
      <c r="E202" s="1" t="str">
        <f t="shared" si="44"/>
        <v/>
      </c>
      <c r="F202" t="str">
        <f t="shared" si="38"/>
        <v/>
      </c>
      <c r="I202">
        <f>COUNTIF(E$6:E202,E202)</f>
        <v>74</v>
      </c>
      <c r="J202">
        <f>COUNTIF(F$6:F202,F202)</f>
        <v>169</v>
      </c>
      <c r="K202">
        <f>SUMIF(F$6:F202,F202,A$6:A202)</f>
        <v>16437</v>
      </c>
      <c r="L202" t="str">
        <f t="shared" si="45"/>
        <v/>
      </c>
      <c r="M202" s="1" t="str">
        <f t="shared" si="46"/>
        <v/>
      </c>
      <c r="N202" s="1" t="str">
        <f t="shared" si="39"/>
        <v/>
      </c>
      <c r="O202" s="17" t="str">
        <f t="shared" si="40"/>
        <v/>
      </c>
      <c r="P202" s="18" t="str">
        <f t="shared" si="41"/>
        <v/>
      </c>
    </row>
    <row r="203" spans="1:16" ht="15.5" x14ac:dyDescent="0.25">
      <c r="A203" s="18">
        <v>198</v>
      </c>
      <c r="B203" s="18"/>
      <c r="C203" t="str">
        <f t="shared" si="42"/>
        <v/>
      </c>
      <c r="D203" s="1" t="str">
        <f t="shared" si="43"/>
        <v/>
      </c>
      <c r="E203" s="1" t="str">
        <f t="shared" si="44"/>
        <v/>
      </c>
      <c r="F203" t="str">
        <f t="shared" ref="F203:F266" si="47">IF(ISNUMBER(B203)=TRUE,IF(I203&lt;=Q$1,E203,IF(I203&lt;=Q$1*2,E203&amp;" 'B'",IF(I203&lt;=Q$1*3,E203&amp;" 'C'",IF(I203&lt;=Q$1*4,E203&amp;" 'D'",E203&amp;" 'E'")))),"")</f>
        <v/>
      </c>
      <c r="I203">
        <f>COUNTIF(E$6:E203,E203)</f>
        <v>75</v>
      </c>
      <c r="J203">
        <f>COUNTIF(F$6:F203,F203)</f>
        <v>170</v>
      </c>
      <c r="K203">
        <f>SUMIF(F$6:F203,F203,A$6:A203)</f>
        <v>16635</v>
      </c>
      <c r="L203" t="str">
        <f t="shared" si="45"/>
        <v/>
      </c>
      <c r="M203" s="1" t="str">
        <f t="shared" si="46"/>
        <v/>
      </c>
      <c r="N203" s="1" t="str">
        <f t="shared" si="39"/>
        <v/>
      </c>
      <c r="O203" s="17" t="str">
        <f t="shared" si="40"/>
        <v/>
      </c>
      <c r="P203" s="18" t="str">
        <f t="shared" si="41"/>
        <v/>
      </c>
    </row>
    <row r="204" spans="1:16" ht="15.5" x14ac:dyDescent="0.25">
      <c r="A204" s="18">
        <v>199</v>
      </c>
      <c r="B204" s="18"/>
      <c r="C204" t="str">
        <f t="shared" si="42"/>
        <v/>
      </c>
      <c r="D204" s="1" t="str">
        <f t="shared" si="43"/>
        <v/>
      </c>
      <c r="E204" s="1" t="str">
        <f t="shared" si="44"/>
        <v/>
      </c>
      <c r="F204" t="str">
        <f t="shared" si="47"/>
        <v/>
      </c>
      <c r="I204">
        <f>COUNTIF(E$6:E204,E204)</f>
        <v>76</v>
      </c>
      <c r="J204">
        <f>COUNTIF(F$6:F204,F204)</f>
        <v>171</v>
      </c>
      <c r="K204">
        <f>SUMIF(F$6:F204,F204,A$6:A204)</f>
        <v>16834</v>
      </c>
      <c r="L204" t="str">
        <f t="shared" si="45"/>
        <v/>
      </c>
      <c r="M204" s="1" t="str">
        <f t="shared" si="46"/>
        <v/>
      </c>
      <c r="N204" s="1" t="str">
        <f t="shared" si="39"/>
        <v/>
      </c>
      <c r="O204" s="17" t="str">
        <f t="shared" si="40"/>
        <v/>
      </c>
      <c r="P204" s="18" t="str">
        <f t="shared" si="41"/>
        <v/>
      </c>
    </row>
    <row r="205" spans="1:16" ht="15.5" x14ac:dyDescent="0.25">
      <c r="A205" s="18">
        <v>200</v>
      </c>
      <c r="B205" s="18"/>
      <c r="C205" t="str">
        <f t="shared" si="42"/>
        <v/>
      </c>
      <c r="D205" s="1" t="str">
        <f t="shared" si="43"/>
        <v/>
      </c>
      <c r="E205" s="1" t="str">
        <f t="shared" si="44"/>
        <v/>
      </c>
      <c r="F205" t="str">
        <f t="shared" si="47"/>
        <v/>
      </c>
      <c r="I205">
        <f>COUNTIF(E$6:E205,E205)</f>
        <v>77</v>
      </c>
      <c r="J205">
        <f>COUNTIF(F$6:F205,F205)</f>
        <v>172</v>
      </c>
      <c r="K205">
        <f>SUMIF(F$6:F205,F205,A$6:A205)</f>
        <v>17034</v>
      </c>
      <c r="L205" t="str">
        <f t="shared" si="45"/>
        <v/>
      </c>
      <c r="M205" s="1" t="str">
        <f t="shared" si="46"/>
        <v/>
      </c>
      <c r="N205" s="1" t="str">
        <f t="shared" si="39"/>
        <v/>
      </c>
      <c r="O205" s="17" t="str">
        <f t="shared" si="40"/>
        <v/>
      </c>
      <c r="P205" s="18" t="str">
        <f t="shared" si="41"/>
        <v/>
      </c>
    </row>
    <row r="206" spans="1:16" ht="15.5" x14ac:dyDescent="0.25">
      <c r="A206" s="18">
        <v>201</v>
      </c>
      <c r="B206" s="18"/>
      <c r="C206" t="str">
        <f t="shared" si="42"/>
        <v/>
      </c>
      <c r="D206" s="1" t="str">
        <f t="shared" si="43"/>
        <v/>
      </c>
      <c r="E206" s="1" t="str">
        <f t="shared" si="44"/>
        <v/>
      </c>
      <c r="F206" t="str">
        <f t="shared" si="47"/>
        <v/>
      </c>
      <c r="I206">
        <f>COUNTIF(E$6:E206,E206)</f>
        <v>78</v>
      </c>
      <c r="J206">
        <f>COUNTIF(F$6:F206,F206)</f>
        <v>173</v>
      </c>
      <c r="K206">
        <f>SUMIF(F$6:F206,F206,A$6:A206)</f>
        <v>17235</v>
      </c>
      <c r="L206" t="str">
        <f t="shared" si="45"/>
        <v/>
      </c>
      <c r="M206" s="1" t="str">
        <f t="shared" si="46"/>
        <v/>
      </c>
      <c r="N206" s="1" t="str">
        <f t="shared" si="39"/>
        <v/>
      </c>
      <c r="O206" s="17" t="str">
        <f t="shared" si="40"/>
        <v/>
      </c>
      <c r="P206" s="18" t="str">
        <f t="shared" si="41"/>
        <v/>
      </c>
    </row>
    <row r="207" spans="1:16" ht="15.5" x14ac:dyDescent="0.25">
      <c r="A207" s="18">
        <v>202</v>
      </c>
      <c r="B207" s="18"/>
      <c r="C207" t="str">
        <f t="shared" si="42"/>
        <v/>
      </c>
      <c r="D207" s="1" t="str">
        <f t="shared" si="43"/>
        <v/>
      </c>
      <c r="E207" s="1" t="str">
        <f t="shared" si="44"/>
        <v/>
      </c>
      <c r="F207" t="str">
        <f t="shared" si="47"/>
        <v/>
      </c>
      <c r="I207">
        <f>COUNTIF(E$6:E207,E207)</f>
        <v>79</v>
      </c>
      <c r="J207">
        <f>COUNTIF(F$6:F207,F207)</f>
        <v>174</v>
      </c>
      <c r="K207">
        <f>SUMIF(F$6:F207,F207,A$6:A207)</f>
        <v>17437</v>
      </c>
      <c r="L207" t="str">
        <f t="shared" si="45"/>
        <v/>
      </c>
      <c r="M207" s="1" t="str">
        <f t="shared" si="46"/>
        <v/>
      </c>
      <c r="N207" s="1" t="str">
        <f t="shared" si="39"/>
        <v/>
      </c>
      <c r="O207" s="17" t="str">
        <f t="shared" si="40"/>
        <v/>
      </c>
      <c r="P207" s="18" t="str">
        <f t="shared" si="41"/>
        <v/>
      </c>
    </row>
    <row r="208" spans="1:16" ht="15.5" x14ac:dyDescent="0.25">
      <c r="A208" s="18">
        <v>203</v>
      </c>
      <c r="B208" s="18"/>
      <c r="C208" t="str">
        <f t="shared" si="42"/>
        <v/>
      </c>
      <c r="D208" s="1" t="str">
        <f t="shared" si="43"/>
        <v/>
      </c>
      <c r="E208" s="1" t="str">
        <f t="shared" si="44"/>
        <v/>
      </c>
      <c r="F208" t="str">
        <f t="shared" si="47"/>
        <v/>
      </c>
      <c r="I208">
        <f>COUNTIF(E$6:E208,E208)</f>
        <v>80</v>
      </c>
      <c r="J208">
        <f>COUNTIF(F$6:F208,F208)</f>
        <v>175</v>
      </c>
      <c r="K208">
        <f>SUMIF(F$6:F208,F208,A$6:A208)</f>
        <v>17640</v>
      </c>
      <c r="L208" t="str">
        <f t="shared" si="45"/>
        <v/>
      </c>
      <c r="M208" s="1" t="str">
        <f t="shared" si="46"/>
        <v/>
      </c>
      <c r="N208" s="1" t="str">
        <f t="shared" si="39"/>
        <v/>
      </c>
      <c r="O208" s="17" t="str">
        <f t="shared" si="40"/>
        <v/>
      </c>
      <c r="P208" s="18" t="str">
        <f t="shared" si="41"/>
        <v/>
      </c>
    </row>
    <row r="209" spans="1:16" ht="15.5" x14ac:dyDescent="0.25">
      <c r="A209" s="18">
        <v>204</v>
      </c>
      <c r="B209" s="18"/>
      <c r="C209" t="str">
        <f t="shared" si="42"/>
        <v/>
      </c>
      <c r="D209" s="1" t="str">
        <f t="shared" si="43"/>
        <v/>
      </c>
      <c r="E209" s="1" t="str">
        <f t="shared" si="44"/>
        <v/>
      </c>
      <c r="F209" t="str">
        <f t="shared" si="47"/>
        <v/>
      </c>
      <c r="I209">
        <f>COUNTIF(E$6:E209,E209)</f>
        <v>81</v>
      </c>
      <c r="J209">
        <f>COUNTIF(F$6:F209,F209)</f>
        <v>176</v>
      </c>
      <c r="K209">
        <f>SUMIF(F$6:F209,F209,A$6:A209)</f>
        <v>17844</v>
      </c>
      <c r="L209" t="str">
        <f t="shared" si="45"/>
        <v/>
      </c>
      <c r="M209" s="1" t="str">
        <f t="shared" si="46"/>
        <v/>
      </c>
      <c r="N209" s="1" t="str">
        <f t="shared" si="39"/>
        <v/>
      </c>
      <c r="O209" s="17" t="str">
        <f t="shared" si="40"/>
        <v/>
      </c>
      <c r="P209" s="18" t="str">
        <f t="shared" si="41"/>
        <v/>
      </c>
    </row>
    <row r="210" spans="1:16" ht="15.5" x14ac:dyDescent="0.25">
      <c r="A210" s="18">
        <v>205</v>
      </c>
      <c r="B210" s="18"/>
      <c r="C210" t="str">
        <f t="shared" si="42"/>
        <v/>
      </c>
      <c r="D210" s="1" t="str">
        <f t="shared" si="43"/>
        <v/>
      </c>
      <c r="E210" s="1" t="str">
        <f t="shared" si="44"/>
        <v/>
      </c>
      <c r="F210" t="str">
        <f t="shared" si="47"/>
        <v/>
      </c>
      <c r="I210">
        <f>COUNTIF(E$6:E210,E210)</f>
        <v>82</v>
      </c>
      <c r="J210">
        <f>COUNTIF(F$6:F210,F210)</f>
        <v>177</v>
      </c>
      <c r="K210">
        <f>SUMIF(F$6:F210,F210,A$6:A210)</f>
        <v>18049</v>
      </c>
      <c r="L210" t="str">
        <f t="shared" si="45"/>
        <v/>
      </c>
      <c r="M210" s="1" t="str">
        <f t="shared" si="46"/>
        <v/>
      </c>
      <c r="N210" s="1" t="str">
        <f t="shared" si="39"/>
        <v/>
      </c>
      <c r="O210" s="17" t="str">
        <f t="shared" si="40"/>
        <v/>
      </c>
      <c r="P210" s="18" t="str">
        <f t="shared" si="41"/>
        <v/>
      </c>
    </row>
    <row r="211" spans="1:16" ht="15.5" x14ac:dyDescent="0.25">
      <c r="A211" s="18">
        <v>206</v>
      </c>
      <c r="B211" s="18"/>
      <c r="C211" t="str">
        <f t="shared" si="42"/>
        <v/>
      </c>
      <c r="D211" s="1" t="str">
        <f t="shared" si="43"/>
        <v/>
      </c>
      <c r="E211" s="1" t="str">
        <f t="shared" si="44"/>
        <v/>
      </c>
      <c r="F211" t="str">
        <f t="shared" si="47"/>
        <v/>
      </c>
      <c r="I211">
        <f>COUNTIF(E$6:E211,E211)</f>
        <v>83</v>
      </c>
      <c r="J211">
        <f>COUNTIF(F$6:F211,F211)</f>
        <v>178</v>
      </c>
      <c r="K211">
        <f>SUMIF(F$6:F211,F211,A$6:A211)</f>
        <v>18255</v>
      </c>
      <c r="L211" t="str">
        <f t="shared" si="45"/>
        <v/>
      </c>
      <c r="M211" s="1" t="str">
        <f t="shared" si="46"/>
        <v/>
      </c>
      <c r="N211" s="1" t="str">
        <f t="shared" si="39"/>
        <v/>
      </c>
      <c r="O211" s="17" t="str">
        <f t="shared" si="40"/>
        <v/>
      </c>
      <c r="P211" s="18" t="str">
        <f t="shared" si="41"/>
        <v/>
      </c>
    </row>
    <row r="212" spans="1:16" ht="15.5" x14ac:dyDescent="0.25">
      <c r="A212" s="18">
        <v>207</v>
      </c>
      <c r="B212" s="18"/>
      <c r="C212" t="str">
        <f t="shared" si="42"/>
        <v/>
      </c>
      <c r="D212" s="1" t="str">
        <f t="shared" si="43"/>
        <v/>
      </c>
      <c r="E212" s="1" t="str">
        <f t="shared" si="44"/>
        <v/>
      </c>
      <c r="F212" t="str">
        <f t="shared" si="47"/>
        <v/>
      </c>
      <c r="I212">
        <f>COUNTIF(E$6:E212,E212)</f>
        <v>84</v>
      </c>
      <c r="J212">
        <f>COUNTIF(F$6:F212,F212)</f>
        <v>179</v>
      </c>
      <c r="K212">
        <f>SUMIF(F$6:F212,F212,A$6:A212)</f>
        <v>18462</v>
      </c>
      <c r="L212" t="str">
        <f t="shared" si="45"/>
        <v/>
      </c>
      <c r="M212" s="1" t="str">
        <f t="shared" si="46"/>
        <v/>
      </c>
      <c r="N212" s="1" t="str">
        <f t="shared" si="39"/>
        <v/>
      </c>
      <c r="O212" s="17" t="str">
        <f t="shared" si="40"/>
        <v/>
      </c>
      <c r="P212" s="18" t="str">
        <f t="shared" si="41"/>
        <v/>
      </c>
    </row>
    <row r="213" spans="1:16" ht="15.5" x14ac:dyDescent="0.25">
      <c r="A213" s="18">
        <v>208</v>
      </c>
      <c r="B213" s="18"/>
      <c r="C213" t="str">
        <f t="shared" si="42"/>
        <v/>
      </c>
      <c r="D213" s="1" t="str">
        <f t="shared" si="43"/>
        <v/>
      </c>
      <c r="E213" s="1" t="str">
        <f t="shared" si="44"/>
        <v/>
      </c>
      <c r="F213" t="str">
        <f t="shared" si="47"/>
        <v/>
      </c>
      <c r="I213">
        <f>COUNTIF(E$6:E213,E213)</f>
        <v>85</v>
      </c>
      <c r="J213">
        <f>COUNTIF(F$6:F213,F213)</f>
        <v>180</v>
      </c>
      <c r="K213">
        <f>SUMIF(F$6:F213,F213,A$6:A213)</f>
        <v>18670</v>
      </c>
      <c r="L213" t="str">
        <f t="shared" si="45"/>
        <v/>
      </c>
      <c r="M213" s="1" t="str">
        <f t="shared" si="46"/>
        <v/>
      </c>
      <c r="N213" s="1" t="str">
        <f t="shared" si="39"/>
        <v/>
      </c>
      <c r="O213" s="17" t="str">
        <f t="shared" si="40"/>
        <v/>
      </c>
      <c r="P213" s="18" t="str">
        <f t="shared" si="41"/>
        <v/>
      </c>
    </row>
    <row r="214" spans="1:16" ht="15.5" x14ac:dyDescent="0.25">
      <c r="A214" s="18">
        <v>209</v>
      </c>
      <c r="B214" s="18"/>
      <c r="C214" t="str">
        <f t="shared" si="42"/>
        <v/>
      </c>
      <c r="D214" s="1" t="str">
        <f t="shared" si="43"/>
        <v/>
      </c>
      <c r="E214" s="1" t="str">
        <f t="shared" si="44"/>
        <v/>
      </c>
      <c r="F214" t="str">
        <f t="shared" si="47"/>
        <v/>
      </c>
      <c r="I214">
        <f>COUNTIF(E$6:E214,E214)</f>
        <v>86</v>
      </c>
      <c r="J214">
        <f>COUNTIF(F$6:F214,F214)</f>
        <v>181</v>
      </c>
      <c r="K214">
        <f>SUMIF(F$6:F214,F214,A$6:A214)</f>
        <v>18879</v>
      </c>
      <c r="L214" t="str">
        <f t="shared" si="45"/>
        <v/>
      </c>
      <c r="M214" s="1" t="str">
        <f t="shared" si="46"/>
        <v/>
      </c>
      <c r="N214" s="1" t="str">
        <f t="shared" si="39"/>
        <v/>
      </c>
      <c r="O214" s="17" t="str">
        <f t="shared" si="40"/>
        <v/>
      </c>
      <c r="P214" s="18" t="str">
        <f t="shared" si="41"/>
        <v/>
      </c>
    </row>
    <row r="215" spans="1:16" ht="15.5" x14ac:dyDescent="0.25">
      <c r="A215" s="18">
        <v>210</v>
      </c>
      <c r="B215" s="18"/>
      <c r="C215" t="str">
        <f t="shared" si="42"/>
        <v/>
      </c>
      <c r="D215" s="1" t="str">
        <f t="shared" si="43"/>
        <v/>
      </c>
      <c r="E215" s="1" t="str">
        <f t="shared" si="44"/>
        <v/>
      </c>
      <c r="F215" t="str">
        <f t="shared" si="47"/>
        <v/>
      </c>
      <c r="I215">
        <f>COUNTIF(E$6:E215,E215)</f>
        <v>87</v>
      </c>
      <c r="J215">
        <f>COUNTIF(F$6:F215,F215)</f>
        <v>182</v>
      </c>
      <c r="K215">
        <f>SUMIF(F$6:F215,F215,A$6:A215)</f>
        <v>19089</v>
      </c>
      <c r="L215" t="str">
        <f t="shared" si="45"/>
        <v/>
      </c>
      <c r="M215" s="1" t="str">
        <f t="shared" si="46"/>
        <v/>
      </c>
      <c r="N215" s="1" t="str">
        <f t="shared" si="39"/>
        <v/>
      </c>
      <c r="O215" s="17" t="str">
        <f t="shared" si="40"/>
        <v/>
      </c>
      <c r="P215" s="18" t="str">
        <f t="shared" si="41"/>
        <v/>
      </c>
    </row>
    <row r="216" spans="1:16" ht="15.5" x14ac:dyDescent="0.25">
      <c r="A216" s="18">
        <v>211</v>
      </c>
      <c r="B216" s="18"/>
      <c r="C216" t="str">
        <f t="shared" si="42"/>
        <v/>
      </c>
      <c r="D216" s="1" t="str">
        <f t="shared" si="43"/>
        <v/>
      </c>
      <c r="E216" s="1" t="str">
        <f t="shared" si="44"/>
        <v/>
      </c>
      <c r="F216" t="str">
        <f t="shared" si="47"/>
        <v/>
      </c>
      <c r="I216">
        <f>COUNTIF(E$6:E216,E216)</f>
        <v>88</v>
      </c>
      <c r="J216">
        <f>COUNTIF(F$6:F216,F216)</f>
        <v>183</v>
      </c>
      <c r="K216">
        <f>SUMIF(F$6:F216,F216,A$6:A216)</f>
        <v>19300</v>
      </c>
      <c r="L216" t="str">
        <f t="shared" si="45"/>
        <v/>
      </c>
      <c r="M216" s="1" t="str">
        <f t="shared" si="46"/>
        <v/>
      </c>
      <c r="N216" s="1" t="str">
        <f t="shared" si="39"/>
        <v/>
      </c>
      <c r="O216" s="17" t="str">
        <f t="shared" si="40"/>
        <v/>
      </c>
      <c r="P216" s="18" t="str">
        <f t="shared" si="41"/>
        <v/>
      </c>
    </row>
    <row r="217" spans="1:16" ht="15.5" x14ac:dyDescent="0.25">
      <c r="A217" s="18">
        <v>212</v>
      </c>
      <c r="B217" s="18"/>
      <c r="C217" t="str">
        <f t="shared" si="42"/>
        <v/>
      </c>
      <c r="D217" s="1" t="str">
        <f t="shared" si="43"/>
        <v/>
      </c>
      <c r="E217" s="1" t="str">
        <f t="shared" si="44"/>
        <v/>
      </c>
      <c r="F217" t="str">
        <f t="shared" si="47"/>
        <v/>
      </c>
      <c r="I217">
        <f>COUNTIF(E$6:E217,E217)</f>
        <v>89</v>
      </c>
      <c r="J217">
        <f>COUNTIF(F$6:F217,F217)</f>
        <v>184</v>
      </c>
      <c r="K217">
        <f>SUMIF(F$6:F217,F217,A$6:A217)</f>
        <v>19512</v>
      </c>
      <c r="L217" t="str">
        <f t="shared" si="45"/>
        <v/>
      </c>
      <c r="M217" s="1" t="str">
        <f t="shared" si="46"/>
        <v/>
      </c>
      <c r="N217" s="1" t="str">
        <f t="shared" si="39"/>
        <v/>
      </c>
      <c r="O217" s="17" t="str">
        <f t="shared" si="40"/>
        <v/>
      </c>
      <c r="P217" s="18" t="str">
        <f t="shared" si="41"/>
        <v/>
      </c>
    </row>
    <row r="218" spans="1:16" ht="15.5" x14ac:dyDescent="0.25">
      <c r="A218" s="18">
        <v>213</v>
      </c>
      <c r="B218" s="18"/>
      <c r="C218" t="str">
        <f t="shared" si="42"/>
        <v/>
      </c>
      <c r="D218" s="1" t="str">
        <f t="shared" si="43"/>
        <v/>
      </c>
      <c r="E218" s="1" t="str">
        <f t="shared" si="44"/>
        <v/>
      </c>
      <c r="F218" t="str">
        <f t="shared" si="47"/>
        <v/>
      </c>
      <c r="I218">
        <f>COUNTIF(E$6:E218,E218)</f>
        <v>90</v>
      </c>
      <c r="J218">
        <f>COUNTIF(F$6:F218,F218)</f>
        <v>185</v>
      </c>
      <c r="K218">
        <f>SUMIF(F$6:F218,F218,A$6:A218)</f>
        <v>19725</v>
      </c>
      <c r="L218" t="str">
        <f t="shared" si="45"/>
        <v/>
      </c>
      <c r="M218" s="1" t="str">
        <f t="shared" si="46"/>
        <v/>
      </c>
      <c r="N218" s="1" t="str">
        <f t="shared" si="39"/>
        <v/>
      </c>
      <c r="O218" s="17" t="str">
        <f t="shared" si="40"/>
        <v/>
      </c>
      <c r="P218" s="18" t="str">
        <f t="shared" si="41"/>
        <v/>
      </c>
    </row>
    <row r="219" spans="1:16" ht="15.5" x14ac:dyDescent="0.25">
      <c r="A219" s="18">
        <v>214</v>
      </c>
      <c r="B219" s="18"/>
      <c r="C219" t="str">
        <f t="shared" si="42"/>
        <v/>
      </c>
      <c r="D219" s="1" t="str">
        <f t="shared" si="43"/>
        <v/>
      </c>
      <c r="E219" s="1" t="str">
        <f t="shared" si="44"/>
        <v/>
      </c>
      <c r="F219" t="str">
        <f t="shared" si="47"/>
        <v/>
      </c>
      <c r="I219">
        <f>COUNTIF(E$6:E219,E219)</f>
        <v>91</v>
      </c>
      <c r="J219">
        <f>COUNTIF(F$6:F219,F219)</f>
        <v>186</v>
      </c>
      <c r="K219">
        <f>SUMIF(F$6:F219,F219,A$6:A219)</f>
        <v>19939</v>
      </c>
      <c r="L219" t="str">
        <f t="shared" si="45"/>
        <v/>
      </c>
      <c r="M219" s="1" t="str">
        <f t="shared" si="46"/>
        <v/>
      </c>
      <c r="N219" s="1" t="str">
        <f t="shared" si="39"/>
        <v/>
      </c>
      <c r="O219" s="17" t="str">
        <f t="shared" si="40"/>
        <v/>
      </c>
      <c r="P219" s="18" t="str">
        <f t="shared" si="41"/>
        <v/>
      </c>
    </row>
    <row r="220" spans="1:16" ht="15.5" x14ac:dyDescent="0.25">
      <c r="A220" s="18">
        <v>215</v>
      </c>
      <c r="B220" s="18"/>
      <c r="C220" t="str">
        <f t="shared" si="42"/>
        <v/>
      </c>
      <c r="D220" s="1" t="str">
        <f t="shared" si="43"/>
        <v/>
      </c>
      <c r="E220" s="1" t="str">
        <f t="shared" si="44"/>
        <v/>
      </c>
      <c r="F220" t="str">
        <f t="shared" si="47"/>
        <v/>
      </c>
      <c r="I220">
        <f>COUNTIF(E$6:E220,E220)</f>
        <v>92</v>
      </c>
      <c r="J220">
        <f>COUNTIF(F$6:F220,F220)</f>
        <v>187</v>
      </c>
      <c r="K220">
        <f>SUMIF(F$6:F220,F220,A$6:A220)</f>
        <v>20154</v>
      </c>
      <c r="L220" t="str">
        <f t="shared" si="45"/>
        <v/>
      </c>
      <c r="M220" s="1" t="str">
        <f t="shared" si="46"/>
        <v/>
      </c>
      <c r="N220" s="1" t="str">
        <f t="shared" si="39"/>
        <v/>
      </c>
      <c r="O220" s="17" t="str">
        <f t="shared" si="40"/>
        <v/>
      </c>
      <c r="P220" s="18" t="str">
        <f t="shared" si="41"/>
        <v/>
      </c>
    </row>
    <row r="221" spans="1:16" ht="15.5" x14ac:dyDescent="0.25">
      <c r="A221" s="18">
        <v>216</v>
      </c>
      <c r="B221" s="18"/>
      <c r="C221" t="str">
        <f t="shared" si="42"/>
        <v/>
      </c>
      <c r="D221" s="1" t="str">
        <f t="shared" si="43"/>
        <v/>
      </c>
      <c r="E221" s="1" t="str">
        <f t="shared" si="44"/>
        <v/>
      </c>
      <c r="F221" t="str">
        <f t="shared" si="47"/>
        <v/>
      </c>
      <c r="I221">
        <f>COUNTIF(E$6:E221,E221)</f>
        <v>93</v>
      </c>
      <c r="J221">
        <f>COUNTIF(F$6:F221,F221)</f>
        <v>188</v>
      </c>
      <c r="K221">
        <f>SUMIF(F$6:F221,F221,A$6:A221)</f>
        <v>20370</v>
      </c>
      <c r="L221" t="str">
        <f t="shared" si="45"/>
        <v/>
      </c>
      <c r="M221" s="1" t="str">
        <f t="shared" si="46"/>
        <v/>
      </c>
      <c r="N221" s="1" t="str">
        <f t="shared" si="39"/>
        <v/>
      </c>
      <c r="O221" s="17" t="str">
        <f t="shared" si="40"/>
        <v/>
      </c>
      <c r="P221" s="18" t="str">
        <f t="shared" si="41"/>
        <v/>
      </c>
    </row>
    <row r="222" spans="1:16" ht="15.5" x14ac:dyDescent="0.25">
      <c r="A222" s="18">
        <v>217</v>
      </c>
      <c r="B222" s="18"/>
      <c r="C222" t="str">
        <f t="shared" si="42"/>
        <v/>
      </c>
      <c r="D222" s="1" t="str">
        <f t="shared" si="43"/>
        <v/>
      </c>
      <c r="E222" s="1" t="str">
        <f t="shared" si="44"/>
        <v/>
      </c>
      <c r="F222" t="str">
        <f t="shared" si="47"/>
        <v/>
      </c>
      <c r="I222">
        <f>COUNTIF(E$6:E222,E222)</f>
        <v>94</v>
      </c>
      <c r="J222">
        <f>COUNTIF(F$6:F222,F222)</f>
        <v>189</v>
      </c>
      <c r="K222">
        <f>SUMIF(F$6:F222,F222,A$6:A222)</f>
        <v>20587</v>
      </c>
      <c r="L222" t="str">
        <f t="shared" si="45"/>
        <v/>
      </c>
      <c r="M222" s="1" t="str">
        <f t="shared" si="46"/>
        <v/>
      </c>
      <c r="N222" s="1" t="str">
        <f t="shared" si="39"/>
        <v/>
      </c>
      <c r="O222" s="17" t="str">
        <f t="shared" si="40"/>
        <v/>
      </c>
      <c r="P222" s="18" t="str">
        <f t="shared" si="41"/>
        <v/>
      </c>
    </row>
    <row r="223" spans="1:16" ht="15.5" x14ac:dyDescent="0.25">
      <c r="A223" s="18">
        <v>218</v>
      </c>
      <c r="B223" s="18"/>
      <c r="C223" t="str">
        <f t="shared" si="42"/>
        <v/>
      </c>
      <c r="D223" s="1" t="str">
        <f t="shared" si="43"/>
        <v/>
      </c>
      <c r="E223" s="1" t="str">
        <f t="shared" si="44"/>
        <v/>
      </c>
      <c r="F223" t="str">
        <f t="shared" si="47"/>
        <v/>
      </c>
      <c r="I223">
        <f>COUNTIF(E$6:E223,E223)</f>
        <v>95</v>
      </c>
      <c r="J223">
        <f>COUNTIF(F$6:F223,F223)</f>
        <v>190</v>
      </c>
      <c r="K223">
        <f>SUMIF(F$6:F223,F223,A$6:A223)</f>
        <v>20805</v>
      </c>
      <c r="L223" t="str">
        <f t="shared" si="45"/>
        <v/>
      </c>
      <c r="M223" s="1" t="str">
        <f t="shared" si="46"/>
        <v/>
      </c>
      <c r="N223" s="1" t="str">
        <f t="shared" si="39"/>
        <v/>
      </c>
      <c r="O223" s="17" t="str">
        <f t="shared" si="40"/>
        <v/>
      </c>
      <c r="P223" s="18" t="str">
        <f t="shared" si="41"/>
        <v/>
      </c>
    </row>
    <row r="224" spans="1:16" ht="15.5" x14ac:dyDescent="0.25">
      <c r="A224" s="18">
        <v>219</v>
      </c>
      <c r="B224" s="18"/>
      <c r="C224" t="str">
        <f t="shared" si="42"/>
        <v/>
      </c>
      <c r="D224" s="1" t="str">
        <f t="shared" si="43"/>
        <v/>
      </c>
      <c r="E224" s="1" t="str">
        <f t="shared" si="44"/>
        <v/>
      </c>
      <c r="F224" t="str">
        <f t="shared" si="47"/>
        <v/>
      </c>
      <c r="I224">
        <f>COUNTIF(E$6:E224,E224)</f>
        <v>96</v>
      </c>
      <c r="J224">
        <f>COUNTIF(F$6:F224,F224)</f>
        <v>191</v>
      </c>
      <c r="K224">
        <f>SUMIF(F$6:F224,F224,A$6:A224)</f>
        <v>21024</v>
      </c>
      <c r="L224" t="str">
        <f t="shared" si="45"/>
        <v/>
      </c>
      <c r="M224" s="1" t="str">
        <f t="shared" si="46"/>
        <v/>
      </c>
      <c r="N224" s="1" t="str">
        <f t="shared" si="39"/>
        <v/>
      </c>
      <c r="O224" s="17" t="str">
        <f t="shared" si="40"/>
        <v/>
      </c>
      <c r="P224" s="18" t="str">
        <f t="shared" si="41"/>
        <v/>
      </c>
    </row>
    <row r="225" spans="1:16" ht="15.5" x14ac:dyDescent="0.25">
      <c r="A225" s="18">
        <v>220</v>
      </c>
      <c r="B225" s="18"/>
      <c r="C225" t="str">
        <f t="shared" si="42"/>
        <v/>
      </c>
      <c r="D225" s="1" t="str">
        <f t="shared" si="43"/>
        <v/>
      </c>
      <c r="E225" s="1" t="str">
        <f t="shared" si="44"/>
        <v/>
      </c>
      <c r="F225" t="str">
        <f t="shared" si="47"/>
        <v/>
      </c>
      <c r="I225">
        <f>COUNTIF(E$6:E225,E225)</f>
        <v>97</v>
      </c>
      <c r="J225">
        <f>COUNTIF(F$6:F225,F225)</f>
        <v>192</v>
      </c>
      <c r="K225">
        <f>SUMIF(F$6:F225,F225,A$6:A225)</f>
        <v>21244</v>
      </c>
      <c r="L225" t="str">
        <f t="shared" si="45"/>
        <v/>
      </c>
      <c r="M225" s="1" t="str">
        <f t="shared" si="46"/>
        <v/>
      </c>
      <c r="N225" s="1" t="str">
        <f t="shared" si="39"/>
        <v/>
      </c>
      <c r="O225" s="17" t="str">
        <f t="shared" si="40"/>
        <v/>
      </c>
      <c r="P225" s="18" t="str">
        <f t="shared" si="41"/>
        <v/>
      </c>
    </row>
    <row r="226" spans="1:16" ht="15.5" x14ac:dyDescent="0.25">
      <c r="A226" s="18">
        <v>221</v>
      </c>
      <c r="B226" s="18"/>
      <c r="C226" t="str">
        <f t="shared" si="42"/>
        <v/>
      </c>
      <c r="D226" s="1" t="str">
        <f t="shared" si="43"/>
        <v/>
      </c>
      <c r="E226" s="1" t="str">
        <f t="shared" si="44"/>
        <v/>
      </c>
      <c r="F226" t="str">
        <f t="shared" si="47"/>
        <v/>
      </c>
      <c r="I226">
        <f>COUNTIF(E$6:E226,E226)</f>
        <v>98</v>
      </c>
      <c r="J226">
        <f>COUNTIF(F$6:F226,F226)</f>
        <v>193</v>
      </c>
      <c r="K226">
        <f>SUMIF(F$6:F226,F226,A$6:A226)</f>
        <v>21465</v>
      </c>
      <c r="L226" t="str">
        <f t="shared" si="45"/>
        <v/>
      </c>
      <c r="M226" s="1" t="str">
        <f t="shared" si="46"/>
        <v/>
      </c>
      <c r="N226" s="1" t="str">
        <f t="shared" si="39"/>
        <v/>
      </c>
      <c r="O226" s="17" t="str">
        <f t="shared" si="40"/>
        <v/>
      </c>
      <c r="P226" s="18" t="str">
        <f t="shared" si="41"/>
        <v/>
      </c>
    </row>
    <row r="227" spans="1:16" ht="15.5" x14ac:dyDescent="0.25">
      <c r="A227" s="18">
        <v>222</v>
      </c>
      <c r="B227" s="18"/>
      <c r="C227" t="str">
        <f t="shared" si="42"/>
        <v/>
      </c>
      <c r="D227" s="1" t="str">
        <f t="shared" si="43"/>
        <v/>
      </c>
      <c r="E227" s="1" t="str">
        <f t="shared" si="44"/>
        <v/>
      </c>
      <c r="F227" t="str">
        <f t="shared" si="47"/>
        <v/>
      </c>
      <c r="I227">
        <f>COUNTIF(E$6:E227,E227)</f>
        <v>99</v>
      </c>
      <c r="J227">
        <f>COUNTIF(F$6:F227,F227)</f>
        <v>194</v>
      </c>
      <c r="K227">
        <f>SUMIF(F$6:F227,F227,A$6:A227)</f>
        <v>21687</v>
      </c>
      <c r="L227" t="str">
        <f t="shared" si="45"/>
        <v/>
      </c>
      <c r="M227" s="1" t="str">
        <f t="shared" si="46"/>
        <v/>
      </c>
      <c r="N227" s="1" t="str">
        <f t="shared" si="39"/>
        <v/>
      </c>
      <c r="O227" s="17" t="str">
        <f t="shared" si="40"/>
        <v/>
      </c>
      <c r="P227" s="18" t="str">
        <f t="shared" si="41"/>
        <v/>
      </c>
    </row>
    <row r="228" spans="1:16" ht="15.5" x14ac:dyDescent="0.25">
      <c r="A228" s="18">
        <v>223</v>
      </c>
      <c r="B228" s="18"/>
      <c r="C228" t="str">
        <f t="shared" si="42"/>
        <v/>
      </c>
      <c r="D228" s="1" t="str">
        <f t="shared" si="43"/>
        <v/>
      </c>
      <c r="E228" s="1" t="str">
        <f t="shared" si="44"/>
        <v/>
      </c>
      <c r="F228" t="str">
        <f t="shared" si="47"/>
        <v/>
      </c>
      <c r="I228">
        <f>COUNTIF(E$6:E228,E228)</f>
        <v>100</v>
      </c>
      <c r="J228">
        <f>COUNTIF(F$6:F228,F228)</f>
        <v>195</v>
      </c>
      <c r="K228">
        <f>SUMIF(F$6:F228,F228,A$6:A228)</f>
        <v>21910</v>
      </c>
      <c r="L228" t="str">
        <f t="shared" si="45"/>
        <v/>
      </c>
      <c r="M228" s="1" t="str">
        <f t="shared" si="46"/>
        <v/>
      </c>
      <c r="N228" s="1" t="str">
        <f t="shared" si="39"/>
        <v/>
      </c>
      <c r="O228" s="17" t="str">
        <f t="shared" si="40"/>
        <v/>
      </c>
      <c r="P228" s="18" t="str">
        <f t="shared" si="41"/>
        <v/>
      </c>
    </row>
    <row r="229" spans="1:16" ht="15.5" x14ac:dyDescent="0.25">
      <c r="A229" s="18">
        <v>224</v>
      </c>
      <c r="B229" s="18"/>
      <c r="C229" t="str">
        <f t="shared" si="42"/>
        <v/>
      </c>
      <c r="D229" s="1" t="str">
        <f t="shared" si="43"/>
        <v/>
      </c>
      <c r="E229" s="1" t="str">
        <f t="shared" si="44"/>
        <v/>
      </c>
      <c r="F229" t="str">
        <f t="shared" si="47"/>
        <v/>
      </c>
      <c r="I229">
        <f>COUNTIF(E$6:E229,E229)</f>
        <v>101</v>
      </c>
      <c r="J229">
        <f>COUNTIF(F$6:F229,F229)</f>
        <v>196</v>
      </c>
      <c r="K229">
        <f>SUMIF(F$6:F229,F229,A$6:A229)</f>
        <v>22134</v>
      </c>
      <c r="L229" t="str">
        <f t="shared" si="45"/>
        <v/>
      </c>
      <c r="M229" s="1" t="str">
        <f t="shared" si="46"/>
        <v/>
      </c>
      <c r="N229" s="1" t="str">
        <f t="shared" si="39"/>
        <v/>
      </c>
      <c r="O229" s="17" t="str">
        <f t="shared" si="40"/>
        <v/>
      </c>
      <c r="P229" s="18" t="str">
        <f t="shared" si="41"/>
        <v/>
      </c>
    </row>
    <row r="230" spans="1:16" ht="15.5" x14ac:dyDescent="0.25">
      <c r="A230" s="18">
        <v>225</v>
      </c>
      <c r="B230" s="18"/>
      <c r="C230" t="str">
        <f t="shared" si="42"/>
        <v/>
      </c>
      <c r="D230" s="1" t="str">
        <f t="shared" si="43"/>
        <v/>
      </c>
      <c r="E230" s="1" t="str">
        <f t="shared" si="44"/>
        <v/>
      </c>
      <c r="F230" t="str">
        <f t="shared" si="47"/>
        <v/>
      </c>
      <c r="I230">
        <f>COUNTIF(E$6:E230,E230)</f>
        <v>102</v>
      </c>
      <c r="J230">
        <f>COUNTIF(F$6:F230,F230)</f>
        <v>197</v>
      </c>
      <c r="K230">
        <f>SUMIF(F$6:F230,F230,A$6:A230)</f>
        <v>22359</v>
      </c>
      <c r="L230" t="str">
        <f t="shared" si="45"/>
        <v/>
      </c>
      <c r="M230" s="1" t="str">
        <f t="shared" si="46"/>
        <v/>
      </c>
      <c r="N230" s="1" t="str">
        <f t="shared" si="39"/>
        <v/>
      </c>
      <c r="O230" s="17" t="str">
        <f t="shared" si="40"/>
        <v/>
      </c>
      <c r="P230" s="18" t="str">
        <f t="shared" si="41"/>
        <v/>
      </c>
    </row>
    <row r="231" spans="1:16" ht="15.5" x14ac:dyDescent="0.25">
      <c r="A231" s="18">
        <v>226</v>
      </c>
      <c r="B231" s="18"/>
      <c r="C231" t="str">
        <f t="shared" si="42"/>
        <v/>
      </c>
      <c r="D231" s="1" t="str">
        <f t="shared" si="43"/>
        <v/>
      </c>
      <c r="E231" s="1" t="str">
        <f t="shared" si="44"/>
        <v/>
      </c>
      <c r="F231" t="str">
        <f t="shared" si="47"/>
        <v/>
      </c>
      <c r="I231">
        <f>COUNTIF(E$6:E231,E231)</f>
        <v>103</v>
      </c>
      <c r="J231">
        <f>COUNTIF(F$6:F231,F231)</f>
        <v>198</v>
      </c>
      <c r="K231">
        <f>SUMIF(F$6:F231,F231,A$6:A231)</f>
        <v>22585</v>
      </c>
      <c r="L231" t="str">
        <f t="shared" si="45"/>
        <v/>
      </c>
      <c r="M231" s="1" t="str">
        <f t="shared" si="46"/>
        <v/>
      </c>
      <c r="N231" s="1" t="str">
        <f t="shared" si="39"/>
        <v/>
      </c>
      <c r="O231" s="17" t="str">
        <f t="shared" si="40"/>
        <v/>
      </c>
      <c r="P231" s="18" t="str">
        <f t="shared" si="41"/>
        <v/>
      </c>
    </row>
    <row r="232" spans="1:16" ht="15.5" x14ac:dyDescent="0.25">
      <c r="A232" s="18">
        <v>227</v>
      </c>
      <c r="B232" s="18"/>
      <c r="C232" t="str">
        <f t="shared" si="42"/>
        <v/>
      </c>
      <c r="D232" s="1" t="str">
        <f t="shared" si="43"/>
        <v/>
      </c>
      <c r="E232" s="1" t="str">
        <f t="shared" si="44"/>
        <v/>
      </c>
      <c r="F232" t="str">
        <f t="shared" si="47"/>
        <v/>
      </c>
      <c r="I232">
        <f>COUNTIF(E$6:E232,E232)</f>
        <v>104</v>
      </c>
      <c r="J232">
        <f>COUNTIF(F$6:F232,F232)</f>
        <v>199</v>
      </c>
      <c r="K232">
        <f>SUMIF(F$6:F232,F232,A$6:A232)</f>
        <v>22812</v>
      </c>
      <c r="L232" t="str">
        <f t="shared" si="45"/>
        <v/>
      </c>
      <c r="M232" s="1" t="str">
        <f t="shared" si="46"/>
        <v/>
      </c>
      <c r="N232" s="1" t="str">
        <f t="shared" si="39"/>
        <v/>
      </c>
      <c r="O232" s="17" t="str">
        <f t="shared" si="40"/>
        <v/>
      </c>
      <c r="P232" s="18" t="str">
        <f t="shared" si="41"/>
        <v/>
      </c>
    </row>
    <row r="233" spans="1:16" ht="15.5" x14ac:dyDescent="0.25">
      <c r="A233" s="18">
        <v>228</v>
      </c>
      <c r="B233" s="18"/>
      <c r="C233" t="str">
        <f t="shared" si="42"/>
        <v/>
      </c>
      <c r="D233" s="1" t="str">
        <f t="shared" si="43"/>
        <v/>
      </c>
      <c r="E233" s="1" t="str">
        <f t="shared" si="44"/>
        <v/>
      </c>
      <c r="F233" t="str">
        <f t="shared" si="47"/>
        <v/>
      </c>
      <c r="I233">
        <f>COUNTIF(E$6:E233,E233)</f>
        <v>105</v>
      </c>
      <c r="J233">
        <f>COUNTIF(F$6:F233,F233)</f>
        <v>200</v>
      </c>
      <c r="K233">
        <f>SUMIF(F$6:F233,F233,A$6:A233)</f>
        <v>23040</v>
      </c>
      <c r="L233" t="str">
        <f t="shared" si="45"/>
        <v/>
      </c>
      <c r="M233" s="1" t="str">
        <f t="shared" si="46"/>
        <v/>
      </c>
      <c r="N233" s="1" t="str">
        <f t="shared" si="39"/>
        <v/>
      </c>
      <c r="O233" s="17" t="str">
        <f t="shared" si="40"/>
        <v/>
      </c>
      <c r="P233" s="18" t="str">
        <f t="shared" si="41"/>
        <v/>
      </c>
    </row>
    <row r="234" spans="1:16" ht="15.5" x14ac:dyDescent="0.25">
      <c r="A234" s="18">
        <v>229</v>
      </c>
      <c r="B234" s="18"/>
      <c r="C234" t="str">
        <f t="shared" si="42"/>
        <v/>
      </c>
      <c r="D234" s="1" t="str">
        <f t="shared" si="43"/>
        <v/>
      </c>
      <c r="E234" s="1" t="str">
        <f t="shared" si="44"/>
        <v/>
      </c>
      <c r="F234" t="str">
        <f t="shared" si="47"/>
        <v/>
      </c>
      <c r="I234">
        <f>COUNTIF(E$6:E234,E234)</f>
        <v>106</v>
      </c>
      <c r="J234">
        <f>COUNTIF(F$6:F234,F234)</f>
        <v>201</v>
      </c>
      <c r="K234">
        <f>SUMIF(F$6:F234,F234,A$6:A234)</f>
        <v>23269</v>
      </c>
      <c r="L234" t="str">
        <f t="shared" si="45"/>
        <v/>
      </c>
      <c r="M234" s="1" t="str">
        <f t="shared" si="46"/>
        <v/>
      </c>
      <c r="N234" s="1" t="str">
        <f t="shared" ref="N234:N297" si="48">IF(M234="","",F234)</f>
        <v/>
      </c>
      <c r="O234" s="17" t="str">
        <f t="shared" ref="O234:O297" si="49">IF(ISNUMBER(B234)=TRUE,IF(SUM(L234:L234)&gt;0,SUM(L234:L234),""),"")</f>
        <v/>
      </c>
      <c r="P234" s="18" t="str">
        <f t="shared" si="41"/>
        <v/>
      </c>
    </row>
    <row r="235" spans="1:16" ht="15.5" x14ac:dyDescent="0.25">
      <c r="A235" s="18">
        <v>230</v>
      </c>
      <c r="B235" s="18"/>
      <c r="C235" t="str">
        <f t="shared" si="42"/>
        <v/>
      </c>
      <c r="D235" s="1" t="str">
        <f t="shared" si="43"/>
        <v/>
      </c>
      <c r="E235" s="1" t="str">
        <f t="shared" si="44"/>
        <v/>
      </c>
      <c r="F235" t="str">
        <f t="shared" si="47"/>
        <v/>
      </c>
      <c r="I235">
        <f>COUNTIF(E$6:E235,E235)</f>
        <v>107</v>
      </c>
      <c r="J235">
        <f>COUNTIF(F$6:F235,F235)</f>
        <v>202</v>
      </c>
      <c r="K235">
        <f>SUMIF(F$6:F235,F235,A$6:A235)</f>
        <v>23499</v>
      </c>
      <c r="L235" t="str">
        <f t="shared" si="45"/>
        <v/>
      </c>
      <c r="M235" s="1" t="str">
        <f t="shared" si="46"/>
        <v/>
      </c>
      <c r="N235" s="1" t="str">
        <f t="shared" si="48"/>
        <v/>
      </c>
      <c r="O235" s="17" t="str">
        <f t="shared" si="49"/>
        <v/>
      </c>
      <c r="P235" s="18" t="str">
        <f t="shared" si="41"/>
        <v/>
      </c>
    </row>
    <row r="236" spans="1:16" ht="15.5" x14ac:dyDescent="0.25">
      <c r="A236" s="18">
        <v>231</v>
      </c>
      <c r="B236" s="18"/>
      <c r="C236" t="str">
        <f t="shared" si="42"/>
        <v/>
      </c>
      <c r="D236" s="1" t="str">
        <f t="shared" si="43"/>
        <v/>
      </c>
      <c r="E236" s="1" t="str">
        <f t="shared" si="44"/>
        <v/>
      </c>
      <c r="F236" t="str">
        <f t="shared" si="47"/>
        <v/>
      </c>
      <c r="I236">
        <f>COUNTIF(E$6:E236,E236)</f>
        <v>108</v>
      </c>
      <c r="J236">
        <f>COUNTIF(F$6:F236,F236)</f>
        <v>203</v>
      </c>
      <c r="K236">
        <f>SUMIF(F$6:F236,F236,A$6:A236)</f>
        <v>23730</v>
      </c>
      <c r="L236" t="str">
        <f t="shared" si="45"/>
        <v/>
      </c>
      <c r="M236" s="1" t="str">
        <f t="shared" si="46"/>
        <v/>
      </c>
      <c r="N236" s="1" t="str">
        <f t="shared" si="48"/>
        <v/>
      </c>
      <c r="O236" s="17" t="str">
        <f t="shared" si="49"/>
        <v/>
      </c>
      <c r="P236" s="18" t="str">
        <f t="shared" si="41"/>
        <v/>
      </c>
    </row>
    <row r="237" spans="1:16" ht="15.5" x14ac:dyDescent="0.25">
      <c r="A237" s="18">
        <v>232</v>
      </c>
      <c r="B237" s="18"/>
      <c r="C237" t="str">
        <f t="shared" si="42"/>
        <v/>
      </c>
      <c r="D237" s="1" t="str">
        <f t="shared" si="43"/>
        <v/>
      </c>
      <c r="E237" s="1" t="str">
        <f t="shared" si="44"/>
        <v/>
      </c>
      <c r="F237" t="str">
        <f t="shared" si="47"/>
        <v/>
      </c>
      <c r="I237">
        <f>COUNTIF(E$6:E237,E237)</f>
        <v>109</v>
      </c>
      <c r="J237">
        <f>COUNTIF(F$6:F237,F237)</f>
        <v>204</v>
      </c>
      <c r="K237">
        <f>SUMIF(F$6:F237,F237,A$6:A237)</f>
        <v>23962</v>
      </c>
      <c r="L237" t="str">
        <f t="shared" si="45"/>
        <v/>
      </c>
      <c r="M237" s="1" t="str">
        <f t="shared" si="46"/>
        <v/>
      </c>
      <c r="N237" s="1" t="str">
        <f t="shared" si="48"/>
        <v/>
      </c>
      <c r="O237" s="17" t="str">
        <f t="shared" si="49"/>
        <v/>
      </c>
      <c r="P237" s="18" t="str">
        <f t="shared" si="41"/>
        <v/>
      </c>
    </row>
    <row r="238" spans="1:16" ht="15.5" x14ac:dyDescent="0.25">
      <c r="A238" s="18">
        <v>233</v>
      </c>
      <c r="B238" s="18"/>
      <c r="C238" t="str">
        <f t="shared" si="42"/>
        <v/>
      </c>
      <c r="D238" s="1" t="str">
        <f t="shared" si="43"/>
        <v/>
      </c>
      <c r="E238" s="1" t="str">
        <f t="shared" si="44"/>
        <v/>
      </c>
      <c r="F238" t="str">
        <f t="shared" si="47"/>
        <v/>
      </c>
      <c r="I238">
        <f>COUNTIF(E$6:E238,E238)</f>
        <v>110</v>
      </c>
      <c r="J238">
        <f>COUNTIF(F$6:F238,F238)</f>
        <v>205</v>
      </c>
      <c r="K238">
        <f>SUMIF(F$6:F238,F238,A$6:A238)</f>
        <v>24195</v>
      </c>
      <c r="L238" t="str">
        <f t="shared" si="45"/>
        <v/>
      </c>
      <c r="M238" s="1" t="str">
        <f t="shared" si="46"/>
        <v/>
      </c>
      <c r="N238" s="1" t="str">
        <f t="shared" si="48"/>
        <v/>
      </c>
      <c r="O238" s="17" t="str">
        <f t="shared" si="49"/>
        <v/>
      </c>
      <c r="P238" s="18" t="str">
        <f t="shared" si="41"/>
        <v/>
      </c>
    </row>
    <row r="239" spans="1:16" ht="15.5" x14ac:dyDescent="0.25">
      <c r="A239" s="18">
        <v>234</v>
      </c>
      <c r="B239" s="18"/>
      <c r="C239" t="str">
        <f t="shared" si="42"/>
        <v/>
      </c>
      <c r="D239" s="1" t="str">
        <f t="shared" si="43"/>
        <v/>
      </c>
      <c r="E239" s="1" t="str">
        <f t="shared" si="44"/>
        <v/>
      </c>
      <c r="F239" t="str">
        <f t="shared" si="47"/>
        <v/>
      </c>
      <c r="I239">
        <f>COUNTIF(E$6:E239,E239)</f>
        <v>111</v>
      </c>
      <c r="J239">
        <f>COUNTIF(F$6:F239,F239)</f>
        <v>206</v>
      </c>
      <c r="K239">
        <f>SUMIF(F$6:F239,F239,A$6:A239)</f>
        <v>24429</v>
      </c>
      <c r="L239" t="str">
        <f t="shared" si="45"/>
        <v/>
      </c>
      <c r="M239" s="1" t="str">
        <f t="shared" si="46"/>
        <v/>
      </c>
      <c r="N239" s="1" t="str">
        <f t="shared" si="48"/>
        <v/>
      </c>
      <c r="O239" s="17" t="str">
        <f t="shared" si="49"/>
        <v/>
      </c>
      <c r="P239" s="18" t="str">
        <f t="shared" si="41"/>
        <v/>
      </c>
    </row>
    <row r="240" spans="1:16" ht="15.5" x14ac:dyDescent="0.25">
      <c r="A240" s="18">
        <v>235</v>
      </c>
      <c r="B240" s="18"/>
      <c r="C240" t="str">
        <f t="shared" si="42"/>
        <v/>
      </c>
      <c r="D240" s="1" t="str">
        <f t="shared" si="43"/>
        <v/>
      </c>
      <c r="E240" s="1" t="str">
        <f t="shared" si="44"/>
        <v/>
      </c>
      <c r="F240" t="str">
        <f t="shared" si="47"/>
        <v/>
      </c>
      <c r="I240">
        <f>COUNTIF(E$6:E240,E240)</f>
        <v>112</v>
      </c>
      <c r="J240">
        <f>COUNTIF(F$6:F240,F240)</f>
        <v>207</v>
      </c>
      <c r="K240">
        <f>SUMIF(F$6:F240,F240,A$6:A240)</f>
        <v>24664</v>
      </c>
      <c r="L240" t="str">
        <f t="shared" si="45"/>
        <v/>
      </c>
      <c r="M240" s="1" t="str">
        <f t="shared" si="46"/>
        <v/>
      </c>
      <c r="N240" s="1" t="str">
        <f t="shared" si="48"/>
        <v/>
      </c>
      <c r="O240" s="17" t="str">
        <f t="shared" si="49"/>
        <v/>
      </c>
      <c r="P240" s="18" t="str">
        <f t="shared" si="41"/>
        <v/>
      </c>
    </row>
    <row r="241" spans="1:16" ht="15.5" x14ac:dyDescent="0.25">
      <c r="A241" s="18">
        <v>236</v>
      </c>
      <c r="B241" s="18"/>
      <c r="C241" t="str">
        <f t="shared" si="42"/>
        <v/>
      </c>
      <c r="D241" s="1" t="str">
        <f t="shared" si="43"/>
        <v/>
      </c>
      <c r="E241" s="1" t="str">
        <f t="shared" si="44"/>
        <v/>
      </c>
      <c r="F241" t="str">
        <f t="shared" si="47"/>
        <v/>
      </c>
      <c r="I241">
        <f>COUNTIF(E$6:E241,E241)</f>
        <v>113</v>
      </c>
      <c r="J241">
        <f>COUNTIF(F$6:F241,F241)</f>
        <v>208</v>
      </c>
      <c r="K241">
        <f>SUMIF(F$6:F241,F241,A$6:A241)</f>
        <v>24900</v>
      </c>
      <c r="L241" t="str">
        <f t="shared" si="45"/>
        <v/>
      </c>
      <c r="M241" s="1" t="str">
        <f t="shared" si="46"/>
        <v/>
      </c>
      <c r="N241" s="1" t="str">
        <f t="shared" si="48"/>
        <v/>
      </c>
      <c r="O241" s="17" t="str">
        <f t="shared" si="49"/>
        <v/>
      </c>
      <c r="P241" s="18" t="str">
        <f t="shared" si="41"/>
        <v/>
      </c>
    </row>
    <row r="242" spans="1:16" ht="15.5" x14ac:dyDescent="0.25">
      <c r="A242" s="18">
        <v>237</v>
      </c>
      <c r="B242" s="18"/>
      <c r="C242" t="str">
        <f t="shared" si="42"/>
        <v/>
      </c>
      <c r="D242" s="1" t="str">
        <f t="shared" si="43"/>
        <v/>
      </c>
      <c r="E242" s="1" t="str">
        <f t="shared" si="44"/>
        <v/>
      </c>
      <c r="F242" t="str">
        <f t="shared" si="47"/>
        <v/>
      </c>
      <c r="I242">
        <f>COUNTIF(E$6:E242,E242)</f>
        <v>114</v>
      </c>
      <c r="J242">
        <f>COUNTIF(F$6:F242,F242)</f>
        <v>209</v>
      </c>
      <c r="K242">
        <f>SUMIF(F$6:F242,F242,A$6:A242)</f>
        <v>25137</v>
      </c>
      <c r="L242" t="str">
        <f t="shared" si="45"/>
        <v/>
      </c>
      <c r="M242" s="1" t="str">
        <f t="shared" si="46"/>
        <v/>
      </c>
      <c r="N242" s="1" t="str">
        <f t="shared" si="48"/>
        <v/>
      </c>
      <c r="O242" s="17" t="str">
        <f t="shared" si="49"/>
        <v/>
      </c>
      <c r="P242" s="18" t="str">
        <f t="shared" si="41"/>
        <v/>
      </c>
    </row>
    <row r="243" spans="1:16" ht="15.5" x14ac:dyDescent="0.25">
      <c r="A243" s="18">
        <v>238</v>
      </c>
      <c r="B243" s="18"/>
      <c r="C243" t="str">
        <f t="shared" si="42"/>
        <v/>
      </c>
      <c r="D243" s="1" t="str">
        <f t="shared" si="43"/>
        <v/>
      </c>
      <c r="E243" s="1" t="str">
        <f t="shared" si="44"/>
        <v/>
      </c>
      <c r="F243" t="str">
        <f t="shared" si="47"/>
        <v/>
      </c>
      <c r="I243">
        <f>COUNTIF(E$6:E243,E243)</f>
        <v>115</v>
      </c>
      <c r="J243">
        <f>COUNTIF(F$6:F243,F243)</f>
        <v>210</v>
      </c>
      <c r="K243">
        <f>SUMIF(F$6:F243,F243,A$6:A243)</f>
        <v>25375</v>
      </c>
      <c r="L243" t="str">
        <f t="shared" si="45"/>
        <v/>
      </c>
      <c r="M243" s="1" t="str">
        <f t="shared" si="46"/>
        <v/>
      </c>
      <c r="N243" s="1" t="str">
        <f t="shared" si="48"/>
        <v/>
      </c>
      <c r="O243" s="17" t="str">
        <f t="shared" si="49"/>
        <v/>
      </c>
      <c r="P243" s="18" t="str">
        <f t="shared" si="41"/>
        <v/>
      </c>
    </row>
    <row r="244" spans="1:16" ht="15.5" x14ac:dyDescent="0.25">
      <c r="A244" s="18">
        <v>239</v>
      </c>
      <c r="B244" s="18"/>
      <c r="C244" t="str">
        <f t="shared" si="42"/>
        <v/>
      </c>
      <c r="D244" s="1" t="str">
        <f t="shared" si="43"/>
        <v/>
      </c>
      <c r="E244" s="1" t="str">
        <f t="shared" si="44"/>
        <v/>
      </c>
      <c r="F244" t="str">
        <f t="shared" si="47"/>
        <v/>
      </c>
      <c r="I244">
        <f>COUNTIF(E$6:E244,E244)</f>
        <v>116</v>
      </c>
      <c r="J244">
        <f>COUNTIF(F$6:F244,F244)</f>
        <v>211</v>
      </c>
      <c r="K244">
        <f>SUMIF(F$6:F244,F244,A$6:A244)</f>
        <v>25614</v>
      </c>
      <c r="L244" t="str">
        <f t="shared" si="45"/>
        <v/>
      </c>
      <c r="M244" s="1" t="str">
        <f t="shared" si="46"/>
        <v/>
      </c>
      <c r="N244" s="1" t="str">
        <f t="shared" si="48"/>
        <v/>
      </c>
      <c r="O244" s="17" t="str">
        <f t="shared" si="49"/>
        <v/>
      </c>
      <c r="P244" s="18" t="str">
        <f t="shared" si="41"/>
        <v/>
      </c>
    </row>
    <row r="245" spans="1:16" ht="15.5" x14ac:dyDescent="0.25">
      <c r="A245" s="18">
        <v>240</v>
      </c>
      <c r="B245" s="18"/>
      <c r="C245" t="str">
        <f t="shared" si="42"/>
        <v/>
      </c>
      <c r="D245" s="1" t="str">
        <f t="shared" si="43"/>
        <v/>
      </c>
      <c r="E245" s="1" t="str">
        <f t="shared" si="44"/>
        <v/>
      </c>
      <c r="F245" t="str">
        <f t="shared" si="47"/>
        <v/>
      </c>
      <c r="I245">
        <f>COUNTIF(E$6:E245,E245)</f>
        <v>117</v>
      </c>
      <c r="J245">
        <f>COUNTIF(F$6:F245,F245)</f>
        <v>212</v>
      </c>
      <c r="K245">
        <f>SUMIF(F$6:F245,F245,A$6:A245)</f>
        <v>25854</v>
      </c>
      <c r="L245" t="str">
        <f t="shared" si="45"/>
        <v/>
      </c>
      <c r="M245" s="1" t="str">
        <f t="shared" si="46"/>
        <v/>
      </c>
      <c r="N245" s="1" t="str">
        <f t="shared" si="48"/>
        <v/>
      </c>
      <c r="O245" s="17" t="str">
        <f t="shared" si="49"/>
        <v/>
      </c>
      <c r="P245" s="18" t="str">
        <f t="shared" si="41"/>
        <v/>
      </c>
    </row>
    <row r="246" spans="1:16" ht="15.5" x14ac:dyDescent="0.25">
      <c r="A246" s="18">
        <v>241</v>
      </c>
      <c r="B246" s="18"/>
      <c r="C246" t="str">
        <f t="shared" si="42"/>
        <v/>
      </c>
      <c r="D246" s="1" t="str">
        <f t="shared" si="43"/>
        <v/>
      </c>
      <c r="E246" s="1" t="str">
        <f t="shared" si="44"/>
        <v/>
      </c>
      <c r="F246" t="str">
        <f t="shared" si="47"/>
        <v/>
      </c>
      <c r="I246">
        <f>COUNTIF(E$6:E246,E246)</f>
        <v>118</v>
      </c>
      <c r="J246">
        <f>COUNTIF(F$6:F246,F246)</f>
        <v>213</v>
      </c>
      <c r="K246">
        <f>SUMIF(F$6:F246,F246,A$6:A246)</f>
        <v>26095</v>
      </c>
      <c r="L246" t="str">
        <f t="shared" si="45"/>
        <v/>
      </c>
      <c r="M246" s="1" t="str">
        <f t="shared" si="46"/>
        <v/>
      </c>
      <c r="N246" s="1" t="str">
        <f t="shared" si="48"/>
        <v/>
      </c>
      <c r="O246" s="17" t="str">
        <f t="shared" si="49"/>
        <v/>
      </c>
      <c r="P246" s="18" t="str">
        <f t="shared" si="41"/>
        <v/>
      </c>
    </row>
    <row r="247" spans="1:16" ht="15.5" x14ac:dyDescent="0.25">
      <c r="A247" s="18">
        <v>242</v>
      </c>
      <c r="B247" s="18"/>
      <c r="C247" t="str">
        <f t="shared" si="42"/>
        <v/>
      </c>
      <c r="D247" s="1" t="str">
        <f t="shared" si="43"/>
        <v/>
      </c>
      <c r="E247" s="1" t="str">
        <f t="shared" si="44"/>
        <v/>
      </c>
      <c r="F247" t="str">
        <f t="shared" si="47"/>
        <v/>
      </c>
      <c r="I247">
        <f>COUNTIF(E$6:E247,E247)</f>
        <v>119</v>
      </c>
      <c r="J247">
        <f>COUNTIF(F$6:F247,F247)</f>
        <v>214</v>
      </c>
      <c r="K247">
        <f>SUMIF(F$6:F247,F247,A$6:A247)</f>
        <v>26337</v>
      </c>
      <c r="L247" t="str">
        <f t="shared" si="45"/>
        <v/>
      </c>
      <c r="M247" s="1" t="str">
        <f t="shared" si="46"/>
        <v/>
      </c>
      <c r="N247" s="1" t="str">
        <f t="shared" si="48"/>
        <v/>
      </c>
      <c r="O247" s="17" t="str">
        <f t="shared" si="49"/>
        <v/>
      </c>
      <c r="P247" s="18" t="str">
        <f t="shared" si="41"/>
        <v/>
      </c>
    </row>
    <row r="248" spans="1:16" ht="15.5" x14ac:dyDescent="0.25">
      <c r="A248" s="18">
        <v>243</v>
      </c>
      <c r="B248" s="18"/>
      <c r="C248" t="str">
        <f t="shared" si="42"/>
        <v/>
      </c>
      <c r="D248" s="1" t="str">
        <f t="shared" si="43"/>
        <v/>
      </c>
      <c r="E248" s="1" t="str">
        <f t="shared" si="44"/>
        <v/>
      </c>
      <c r="F248" t="str">
        <f t="shared" si="47"/>
        <v/>
      </c>
      <c r="I248">
        <f>COUNTIF(E$6:E248,E248)</f>
        <v>120</v>
      </c>
      <c r="J248">
        <f>COUNTIF(F$6:F248,F248)</f>
        <v>215</v>
      </c>
      <c r="K248">
        <f>SUMIF(F$6:F248,F248,A$6:A248)</f>
        <v>26580</v>
      </c>
      <c r="L248" t="str">
        <f t="shared" si="45"/>
        <v/>
      </c>
      <c r="M248" s="1" t="str">
        <f t="shared" si="46"/>
        <v/>
      </c>
      <c r="N248" s="1" t="str">
        <f t="shared" si="48"/>
        <v/>
      </c>
      <c r="O248" s="17" t="str">
        <f t="shared" si="49"/>
        <v/>
      </c>
      <c r="P248" s="18" t="str">
        <f t="shared" si="41"/>
        <v/>
      </c>
    </row>
    <row r="249" spans="1:16" ht="15.5" x14ac:dyDescent="0.25">
      <c r="A249" s="18">
        <v>244</v>
      </c>
      <c r="B249" s="18"/>
      <c r="C249" t="str">
        <f t="shared" si="42"/>
        <v/>
      </c>
      <c r="D249" s="1" t="str">
        <f t="shared" si="43"/>
        <v/>
      </c>
      <c r="E249" s="1" t="str">
        <f t="shared" si="44"/>
        <v/>
      </c>
      <c r="F249" t="str">
        <f t="shared" si="47"/>
        <v/>
      </c>
      <c r="I249">
        <f>COUNTIF(E$6:E249,E249)</f>
        <v>121</v>
      </c>
      <c r="J249">
        <f>COUNTIF(F$6:F249,F249)</f>
        <v>216</v>
      </c>
      <c r="K249">
        <f>SUMIF(F$6:F249,F249,A$6:A249)</f>
        <v>26824</v>
      </c>
      <c r="L249" t="str">
        <f t="shared" si="45"/>
        <v/>
      </c>
      <c r="M249" s="1" t="str">
        <f t="shared" si="46"/>
        <v/>
      </c>
      <c r="N249" s="1" t="str">
        <f t="shared" si="48"/>
        <v/>
      </c>
      <c r="O249" s="17" t="str">
        <f t="shared" si="49"/>
        <v/>
      </c>
      <c r="P249" s="18" t="str">
        <f t="shared" si="41"/>
        <v/>
      </c>
    </row>
    <row r="250" spans="1:16" ht="15.5" x14ac:dyDescent="0.25">
      <c r="A250" s="18">
        <v>245</v>
      </c>
      <c r="B250" s="18"/>
      <c r="C250" t="str">
        <f t="shared" si="42"/>
        <v/>
      </c>
      <c r="D250" s="1" t="str">
        <f t="shared" si="43"/>
        <v/>
      </c>
      <c r="E250" s="1" t="str">
        <f t="shared" si="44"/>
        <v/>
      </c>
      <c r="F250" t="str">
        <f t="shared" si="47"/>
        <v/>
      </c>
      <c r="I250">
        <f>COUNTIF(E$6:E250,E250)</f>
        <v>122</v>
      </c>
      <c r="J250">
        <f>COUNTIF(F$6:F250,F250)</f>
        <v>217</v>
      </c>
      <c r="K250">
        <f>SUMIF(F$6:F250,F250,A$6:A250)</f>
        <v>27069</v>
      </c>
      <c r="L250" t="str">
        <f t="shared" si="45"/>
        <v/>
      </c>
      <c r="M250" s="1" t="str">
        <f t="shared" si="46"/>
        <v/>
      </c>
      <c r="N250" s="1" t="str">
        <f t="shared" si="48"/>
        <v/>
      </c>
      <c r="O250" s="17" t="str">
        <f t="shared" si="49"/>
        <v/>
      </c>
      <c r="P250" s="18" t="str">
        <f t="shared" si="41"/>
        <v/>
      </c>
    </row>
    <row r="251" spans="1:16" ht="15.5" x14ac:dyDescent="0.25">
      <c r="A251" s="18">
        <v>246</v>
      </c>
      <c r="B251" s="18"/>
      <c r="C251" t="str">
        <f t="shared" si="42"/>
        <v/>
      </c>
      <c r="D251" s="1" t="str">
        <f t="shared" si="43"/>
        <v/>
      </c>
      <c r="E251" s="1" t="str">
        <f t="shared" si="44"/>
        <v/>
      </c>
      <c r="F251" t="str">
        <f t="shared" si="47"/>
        <v/>
      </c>
      <c r="I251">
        <f>COUNTIF(E$6:E251,E251)</f>
        <v>123</v>
      </c>
      <c r="J251">
        <f>COUNTIF(F$6:F251,F251)</f>
        <v>218</v>
      </c>
      <c r="K251">
        <f>SUMIF(F$6:F251,F251,A$6:A251)</f>
        <v>27315</v>
      </c>
      <c r="L251" t="str">
        <f t="shared" si="45"/>
        <v/>
      </c>
      <c r="M251" s="1" t="str">
        <f t="shared" si="46"/>
        <v/>
      </c>
      <c r="N251" s="1" t="str">
        <f t="shared" si="48"/>
        <v/>
      </c>
      <c r="O251" s="17" t="str">
        <f t="shared" si="49"/>
        <v/>
      </c>
      <c r="P251" s="18" t="str">
        <f t="shared" si="41"/>
        <v/>
      </c>
    </row>
    <row r="252" spans="1:16" ht="15.5" x14ac:dyDescent="0.25">
      <c r="A252" s="18">
        <v>247</v>
      </c>
      <c r="B252" s="18"/>
      <c r="C252" t="str">
        <f t="shared" si="42"/>
        <v/>
      </c>
      <c r="D252" s="1" t="str">
        <f t="shared" si="43"/>
        <v/>
      </c>
      <c r="E252" s="1" t="str">
        <f t="shared" si="44"/>
        <v/>
      </c>
      <c r="F252" t="str">
        <f t="shared" si="47"/>
        <v/>
      </c>
      <c r="I252">
        <f>COUNTIF(E$6:E252,E252)</f>
        <v>124</v>
      </c>
      <c r="J252">
        <f>COUNTIF(F$6:F252,F252)</f>
        <v>219</v>
      </c>
      <c r="K252">
        <f>SUMIF(F$6:F252,F252,A$6:A252)</f>
        <v>27562</v>
      </c>
      <c r="L252" t="str">
        <f t="shared" si="45"/>
        <v/>
      </c>
      <c r="M252" s="1" t="str">
        <f t="shared" si="46"/>
        <v/>
      </c>
      <c r="N252" s="1" t="str">
        <f t="shared" si="48"/>
        <v/>
      </c>
      <c r="O252" s="17" t="str">
        <f t="shared" si="49"/>
        <v/>
      </c>
      <c r="P252" s="18" t="str">
        <f t="shared" si="41"/>
        <v/>
      </c>
    </row>
    <row r="253" spans="1:16" ht="15.5" x14ac:dyDescent="0.25">
      <c r="A253" s="18">
        <v>248</v>
      </c>
      <c r="B253" s="18"/>
      <c r="C253" t="str">
        <f t="shared" si="42"/>
        <v/>
      </c>
      <c r="D253" s="1" t="str">
        <f t="shared" si="43"/>
        <v/>
      </c>
      <c r="E253" s="1" t="str">
        <f t="shared" si="44"/>
        <v/>
      </c>
      <c r="F253" t="str">
        <f t="shared" si="47"/>
        <v/>
      </c>
      <c r="I253">
        <f>COUNTIF(E$6:E253,E253)</f>
        <v>125</v>
      </c>
      <c r="J253">
        <f>COUNTIF(F$6:F253,F253)</f>
        <v>220</v>
      </c>
      <c r="K253">
        <f>SUMIF(F$6:F253,F253,A$6:A253)</f>
        <v>27810</v>
      </c>
      <c r="L253" t="str">
        <f t="shared" si="45"/>
        <v/>
      </c>
      <c r="M253" s="1" t="str">
        <f t="shared" si="46"/>
        <v/>
      </c>
      <c r="N253" s="1" t="str">
        <f t="shared" si="48"/>
        <v/>
      </c>
      <c r="O253" s="17" t="str">
        <f t="shared" si="49"/>
        <v/>
      </c>
      <c r="P253" s="18" t="str">
        <f t="shared" si="41"/>
        <v/>
      </c>
    </row>
    <row r="254" spans="1:16" ht="15.5" x14ac:dyDescent="0.25">
      <c r="A254" s="18">
        <v>249</v>
      </c>
      <c r="B254" s="18"/>
      <c r="C254" t="str">
        <f t="shared" si="42"/>
        <v/>
      </c>
      <c r="D254" s="1" t="str">
        <f t="shared" si="43"/>
        <v/>
      </c>
      <c r="E254" s="1" t="str">
        <f t="shared" si="44"/>
        <v/>
      </c>
      <c r="F254" t="str">
        <f t="shared" si="47"/>
        <v/>
      </c>
      <c r="I254">
        <f>COUNTIF(E$6:E254,E254)</f>
        <v>126</v>
      </c>
      <c r="J254">
        <f>COUNTIF(F$6:F254,F254)</f>
        <v>221</v>
      </c>
      <c r="K254">
        <f>SUMIF(F$6:F254,F254,A$6:A254)</f>
        <v>28059</v>
      </c>
      <c r="L254" t="str">
        <f t="shared" si="45"/>
        <v/>
      </c>
      <c r="M254" s="1" t="str">
        <f t="shared" si="46"/>
        <v/>
      </c>
      <c r="N254" s="1" t="str">
        <f t="shared" si="48"/>
        <v/>
      </c>
      <c r="O254" s="17" t="str">
        <f t="shared" si="49"/>
        <v/>
      </c>
      <c r="P254" s="18" t="str">
        <f t="shared" si="41"/>
        <v/>
      </c>
    </row>
    <row r="255" spans="1:16" ht="15.5" x14ac:dyDescent="0.25">
      <c r="A255" s="18">
        <v>250</v>
      </c>
      <c r="B255" s="18"/>
      <c r="C255" t="str">
        <f t="shared" si="42"/>
        <v/>
      </c>
      <c r="D255" s="1" t="str">
        <f t="shared" si="43"/>
        <v/>
      </c>
      <c r="E255" s="1" t="str">
        <f t="shared" si="44"/>
        <v/>
      </c>
      <c r="F255" t="str">
        <f t="shared" si="47"/>
        <v/>
      </c>
      <c r="I255">
        <f>COUNTIF(E$6:E255,E255)</f>
        <v>127</v>
      </c>
      <c r="J255">
        <f>COUNTIF(F$6:F255,F255)</f>
        <v>222</v>
      </c>
      <c r="K255">
        <f>SUMIF(F$6:F255,F255,A$6:A255)</f>
        <v>28309</v>
      </c>
      <c r="L255" t="str">
        <f t="shared" si="45"/>
        <v/>
      </c>
      <c r="M255" s="1" t="str">
        <f t="shared" si="46"/>
        <v/>
      </c>
      <c r="N255" s="1" t="str">
        <f t="shared" si="48"/>
        <v/>
      </c>
      <c r="O255" s="17" t="str">
        <f t="shared" si="49"/>
        <v/>
      </c>
      <c r="P255" s="18" t="str">
        <f t="shared" si="41"/>
        <v/>
      </c>
    </row>
    <row r="256" spans="1:16" ht="15.5" x14ac:dyDescent="0.25">
      <c r="A256" s="18">
        <v>251</v>
      </c>
      <c r="B256" s="18"/>
      <c r="C256" t="str">
        <f t="shared" si="42"/>
        <v/>
      </c>
      <c r="D256" s="1" t="str">
        <f t="shared" si="43"/>
        <v/>
      </c>
      <c r="E256" s="1" t="str">
        <f t="shared" si="44"/>
        <v/>
      </c>
      <c r="F256" t="str">
        <f t="shared" si="47"/>
        <v/>
      </c>
      <c r="I256">
        <f>COUNTIF(E$6:E256,E256)</f>
        <v>128</v>
      </c>
      <c r="J256">
        <f>COUNTIF(F$6:F256,F256)</f>
        <v>223</v>
      </c>
      <c r="K256">
        <f>SUMIF(F$6:F256,F256,A$6:A256)</f>
        <v>28560</v>
      </c>
      <c r="L256" t="str">
        <f t="shared" si="45"/>
        <v/>
      </c>
      <c r="M256" s="1" t="str">
        <f t="shared" si="46"/>
        <v/>
      </c>
      <c r="N256" s="1" t="str">
        <f t="shared" si="48"/>
        <v/>
      </c>
      <c r="O256" s="17" t="str">
        <f t="shared" si="49"/>
        <v/>
      </c>
      <c r="P256" s="18" t="str">
        <f t="shared" si="41"/>
        <v/>
      </c>
    </row>
    <row r="257" spans="1:16" ht="15.5" x14ac:dyDescent="0.25">
      <c r="A257" s="18">
        <v>252</v>
      </c>
      <c r="B257" s="18"/>
      <c r="C257" t="str">
        <f t="shared" si="42"/>
        <v/>
      </c>
      <c r="D257" s="1" t="str">
        <f t="shared" si="43"/>
        <v/>
      </c>
      <c r="E257" s="1" t="str">
        <f t="shared" si="44"/>
        <v/>
      </c>
      <c r="F257" t="str">
        <f t="shared" si="47"/>
        <v/>
      </c>
      <c r="I257">
        <f>COUNTIF(E$6:E257,E257)</f>
        <v>129</v>
      </c>
      <c r="J257">
        <f>COUNTIF(F$6:F257,F257)</f>
        <v>224</v>
      </c>
      <c r="K257">
        <f>SUMIF(F$6:F257,F257,A$6:A257)</f>
        <v>28812</v>
      </c>
      <c r="L257" t="str">
        <f t="shared" si="45"/>
        <v/>
      </c>
      <c r="M257" s="1" t="str">
        <f t="shared" si="46"/>
        <v/>
      </c>
      <c r="N257" s="1" t="str">
        <f t="shared" si="48"/>
        <v/>
      </c>
      <c r="O257" s="17" t="str">
        <f t="shared" si="49"/>
        <v/>
      </c>
      <c r="P257" s="18" t="str">
        <f t="shared" si="41"/>
        <v/>
      </c>
    </row>
    <row r="258" spans="1:16" ht="15.5" x14ac:dyDescent="0.25">
      <c r="A258" s="18">
        <v>253</v>
      </c>
      <c r="B258" s="18"/>
      <c r="C258" t="str">
        <f t="shared" si="42"/>
        <v/>
      </c>
      <c r="D258" s="1" t="str">
        <f t="shared" si="43"/>
        <v/>
      </c>
      <c r="E258" s="1" t="str">
        <f t="shared" si="44"/>
        <v/>
      </c>
      <c r="F258" t="str">
        <f t="shared" si="47"/>
        <v/>
      </c>
      <c r="I258">
        <f>COUNTIF(E$6:E258,E258)</f>
        <v>130</v>
      </c>
      <c r="J258">
        <f>COUNTIF(F$6:F258,F258)</f>
        <v>225</v>
      </c>
      <c r="K258">
        <f>SUMIF(F$6:F258,F258,A$6:A258)</f>
        <v>29065</v>
      </c>
      <c r="L258" t="str">
        <f t="shared" si="45"/>
        <v/>
      </c>
      <c r="M258" s="1" t="str">
        <f t="shared" si="46"/>
        <v/>
      </c>
      <c r="N258" s="1" t="str">
        <f t="shared" si="48"/>
        <v/>
      </c>
      <c r="O258" s="17" t="str">
        <f t="shared" si="49"/>
        <v/>
      </c>
      <c r="P258" s="18" t="str">
        <f t="shared" si="41"/>
        <v/>
      </c>
    </row>
    <row r="259" spans="1:16" ht="15.5" x14ac:dyDescent="0.25">
      <c r="A259" s="18">
        <v>254</v>
      </c>
      <c r="B259" s="18"/>
      <c r="C259" t="str">
        <f t="shared" si="42"/>
        <v/>
      </c>
      <c r="D259" s="1" t="str">
        <f t="shared" si="43"/>
        <v/>
      </c>
      <c r="E259" s="1" t="str">
        <f t="shared" si="44"/>
        <v/>
      </c>
      <c r="F259" t="str">
        <f t="shared" si="47"/>
        <v/>
      </c>
      <c r="I259">
        <f>COUNTIF(E$6:E259,E259)</f>
        <v>131</v>
      </c>
      <c r="J259">
        <f>COUNTIF(F$6:F259,F259)</f>
        <v>226</v>
      </c>
      <c r="K259">
        <f>SUMIF(F$6:F259,F259,A$6:A259)</f>
        <v>29319</v>
      </c>
      <c r="L259" t="str">
        <f t="shared" si="45"/>
        <v/>
      </c>
      <c r="M259" s="1" t="str">
        <f t="shared" si="46"/>
        <v/>
      </c>
      <c r="N259" s="1" t="str">
        <f t="shared" si="48"/>
        <v/>
      </c>
      <c r="O259" s="17" t="str">
        <f t="shared" si="49"/>
        <v/>
      </c>
      <c r="P259" s="18" t="str">
        <f t="shared" si="41"/>
        <v/>
      </c>
    </row>
    <row r="260" spans="1:16" ht="15.5" x14ac:dyDescent="0.25">
      <c r="A260" s="18">
        <v>255</v>
      </c>
      <c r="B260" s="18"/>
      <c r="C260" t="str">
        <f t="shared" si="42"/>
        <v/>
      </c>
      <c r="D260" s="1" t="str">
        <f t="shared" si="43"/>
        <v/>
      </c>
      <c r="E260" s="1" t="str">
        <f t="shared" si="44"/>
        <v/>
      </c>
      <c r="F260" t="str">
        <f t="shared" si="47"/>
        <v/>
      </c>
      <c r="I260">
        <f>COUNTIF(E$6:E260,E260)</f>
        <v>132</v>
      </c>
      <c r="J260">
        <f>COUNTIF(F$6:F260,F260)</f>
        <v>227</v>
      </c>
      <c r="K260">
        <f>SUMIF(F$6:F260,F260,A$6:A260)</f>
        <v>29574</v>
      </c>
      <c r="L260" t="str">
        <f t="shared" si="45"/>
        <v/>
      </c>
      <c r="M260" s="1" t="str">
        <f t="shared" si="46"/>
        <v/>
      </c>
      <c r="N260" s="1" t="str">
        <f t="shared" si="48"/>
        <v/>
      </c>
      <c r="O260" s="17" t="str">
        <f t="shared" si="49"/>
        <v/>
      </c>
      <c r="P260" s="18" t="str">
        <f t="shared" si="41"/>
        <v/>
      </c>
    </row>
    <row r="261" spans="1:16" ht="15.5" x14ac:dyDescent="0.25">
      <c r="A261" s="18">
        <v>256</v>
      </c>
      <c r="B261" s="18"/>
      <c r="C261" t="str">
        <f t="shared" si="42"/>
        <v/>
      </c>
      <c r="D261" s="1" t="str">
        <f t="shared" si="43"/>
        <v/>
      </c>
      <c r="E261" s="1" t="str">
        <f t="shared" si="44"/>
        <v/>
      </c>
      <c r="F261" t="str">
        <f t="shared" si="47"/>
        <v/>
      </c>
      <c r="I261">
        <f>COUNTIF(E$6:E261,E261)</f>
        <v>133</v>
      </c>
      <c r="J261">
        <f>COUNTIF(F$6:F261,F261)</f>
        <v>228</v>
      </c>
      <c r="K261">
        <f>SUMIF(F$6:F261,F261,A$6:A261)</f>
        <v>29830</v>
      </c>
      <c r="L261" t="str">
        <f t="shared" si="45"/>
        <v/>
      </c>
      <c r="M261" s="1" t="str">
        <f t="shared" si="46"/>
        <v/>
      </c>
      <c r="N261" s="1" t="str">
        <f t="shared" si="48"/>
        <v/>
      </c>
      <c r="O261" s="17" t="str">
        <f t="shared" si="49"/>
        <v/>
      </c>
      <c r="P261" s="18" t="str">
        <f t="shared" si="41"/>
        <v/>
      </c>
    </row>
    <row r="262" spans="1:16" ht="15.5" x14ac:dyDescent="0.25">
      <c r="A262" s="18">
        <v>257</v>
      </c>
      <c r="B262" s="18"/>
      <c r="C262" t="str">
        <f t="shared" si="42"/>
        <v/>
      </c>
      <c r="D262" s="1" t="str">
        <f t="shared" si="43"/>
        <v/>
      </c>
      <c r="E262" s="1" t="str">
        <f t="shared" si="44"/>
        <v/>
      </c>
      <c r="F262" t="str">
        <f t="shared" si="47"/>
        <v/>
      </c>
      <c r="I262">
        <f>COUNTIF(E$6:E262,E262)</f>
        <v>134</v>
      </c>
      <c r="J262">
        <f>COUNTIF(F$6:F262,F262)</f>
        <v>229</v>
      </c>
      <c r="K262">
        <f>SUMIF(F$6:F262,F262,A$6:A262)</f>
        <v>30087</v>
      </c>
      <c r="L262" t="str">
        <f t="shared" si="45"/>
        <v/>
      </c>
      <c r="M262" s="1" t="str">
        <f t="shared" si="46"/>
        <v/>
      </c>
      <c r="N262" s="1" t="str">
        <f t="shared" si="48"/>
        <v/>
      </c>
      <c r="O262" s="17" t="str">
        <f t="shared" si="49"/>
        <v/>
      </c>
      <c r="P262" s="18" t="str">
        <f t="shared" ref="P262:P304" si="50">IF(B262&gt;0,IF(COUNTIF(NOS,B262)=1,"","Duplicate entry"),"")</f>
        <v/>
      </c>
    </row>
    <row r="263" spans="1:16" ht="15.5" x14ac:dyDescent="0.25">
      <c r="A263" s="18">
        <v>258</v>
      </c>
      <c r="B263" s="18"/>
      <c r="C263" t="str">
        <f t="shared" ref="C263:C305" si="51">IF(ISNUMBER(B263)=TRUE,VLOOKUP(B263,Athletes,2,FALSE)&amp;", "&amp;VLOOKUP(B263,Athletes,3,FALSE),"")</f>
        <v/>
      </c>
      <c r="D263" s="1" t="str">
        <f t="shared" ref="D263:D305" si="52">IF(ISNUMBER(B263)=TRUE,VLOOKUP(B263,Athletes,7,FALSE),"")</f>
        <v/>
      </c>
      <c r="E263" s="1" t="str">
        <f t="shared" ref="E263:E305" si="53">IF(ISNUMBER(B263)=TRUE,VLOOKUP(B263,Athletes,6,FALSE),"")</f>
        <v/>
      </c>
      <c r="F263" t="str">
        <f t="shared" si="47"/>
        <v/>
      </c>
      <c r="I263">
        <f>COUNTIF(E$6:E263,E263)</f>
        <v>135</v>
      </c>
      <c r="J263">
        <f>COUNTIF(F$6:F263,F263)</f>
        <v>230</v>
      </c>
      <c r="K263">
        <f>SUMIF(F$6:F263,F263,A$6:A263)</f>
        <v>30345</v>
      </c>
      <c r="L263" t="str">
        <f t="shared" ref="L263:L305" si="54">IF(J263=$Q$1,K263+A263*10^-6,"")</f>
        <v/>
      </c>
      <c r="M263" s="1" t="str">
        <f t="shared" ref="M263:M305" si="55">IF(O263="","",RANK(O263,O$6:O$305,1))</f>
        <v/>
      </c>
      <c r="N263" s="1" t="str">
        <f t="shared" si="48"/>
        <v/>
      </c>
      <c r="O263" s="17" t="str">
        <f t="shared" si="49"/>
        <v/>
      </c>
      <c r="P263" s="18" t="str">
        <f t="shared" si="50"/>
        <v/>
      </c>
    </row>
    <row r="264" spans="1:16" ht="15.5" x14ac:dyDescent="0.25">
      <c r="A264" s="18">
        <v>259</v>
      </c>
      <c r="B264" s="18"/>
      <c r="C264" t="str">
        <f t="shared" si="51"/>
        <v/>
      </c>
      <c r="D264" s="1" t="str">
        <f t="shared" si="52"/>
        <v/>
      </c>
      <c r="E264" s="1" t="str">
        <f t="shared" si="53"/>
        <v/>
      </c>
      <c r="F264" t="str">
        <f t="shared" si="47"/>
        <v/>
      </c>
      <c r="I264">
        <f>COUNTIF(E$6:E264,E264)</f>
        <v>136</v>
      </c>
      <c r="J264">
        <f>COUNTIF(F$6:F264,F264)</f>
        <v>231</v>
      </c>
      <c r="K264">
        <f>SUMIF(F$6:F264,F264,A$6:A264)</f>
        <v>30604</v>
      </c>
      <c r="L264" t="str">
        <f t="shared" si="54"/>
        <v/>
      </c>
      <c r="M264" s="1" t="str">
        <f t="shared" si="55"/>
        <v/>
      </c>
      <c r="N264" s="1" t="str">
        <f t="shared" si="48"/>
        <v/>
      </c>
      <c r="O264" s="17" t="str">
        <f t="shared" si="49"/>
        <v/>
      </c>
      <c r="P264" s="18" t="str">
        <f t="shared" si="50"/>
        <v/>
      </c>
    </row>
    <row r="265" spans="1:16" ht="15.5" x14ac:dyDescent="0.25">
      <c r="A265" s="18">
        <v>260</v>
      </c>
      <c r="B265" s="18"/>
      <c r="C265" t="str">
        <f t="shared" si="51"/>
        <v/>
      </c>
      <c r="D265" s="1" t="str">
        <f t="shared" si="52"/>
        <v/>
      </c>
      <c r="E265" s="1" t="str">
        <f t="shared" si="53"/>
        <v/>
      </c>
      <c r="F265" t="str">
        <f t="shared" si="47"/>
        <v/>
      </c>
      <c r="I265">
        <f>COUNTIF(E$6:E265,E265)</f>
        <v>137</v>
      </c>
      <c r="J265">
        <f>COUNTIF(F$6:F265,F265)</f>
        <v>232</v>
      </c>
      <c r="K265">
        <f>SUMIF(F$6:F265,F265,A$6:A265)</f>
        <v>30864</v>
      </c>
      <c r="L265" t="str">
        <f t="shared" si="54"/>
        <v/>
      </c>
      <c r="M265" s="1" t="str">
        <f t="shared" si="55"/>
        <v/>
      </c>
      <c r="N265" s="1" t="str">
        <f t="shared" si="48"/>
        <v/>
      </c>
      <c r="O265" s="17" t="str">
        <f t="shared" si="49"/>
        <v/>
      </c>
      <c r="P265" s="18" t="str">
        <f t="shared" si="50"/>
        <v/>
      </c>
    </row>
    <row r="266" spans="1:16" ht="15.5" x14ac:dyDescent="0.25">
      <c r="A266" s="18">
        <v>261</v>
      </c>
      <c r="B266" s="18"/>
      <c r="C266" t="str">
        <f t="shared" si="51"/>
        <v/>
      </c>
      <c r="D266" s="1" t="str">
        <f t="shared" si="52"/>
        <v/>
      </c>
      <c r="E266" s="1" t="str">
        <f t="shared" si="53"/>
        <v/>
      </c>
      <c r="F266" t="str">
        <f t="shared" si="47"/>
        <v/>
      </c>
      <c r="I266">
        <f>COUNTIF(E$6:E266,E266)</f>
        <v>138</v>
      </c>
      <c r="J266">
        <f>COUNTIF(F$6:F266,F266)</f>
        <v>233</v>
      </c>
      <c r="K266">
        <f>SUMIF(F$6:F266,F266,A$6:A266)</f>
        <v>31125</v>
      </c>
      <c r="L266" t="str">
        <f t="shared" si="54"/>
        <v/>
      </c>
      <c r="M266" s="1" t="str">
        <f t="shared" si="55"/>
        <v/>
      </c>
      <c r="N266" s="1" t="str">
        <f t="shared" si="48"/>
        <v/>
      </c>
      <c r="O266" s="17" t="str">
        <f t="shared" si="49"/>
        <v/>
      </c>
      <c r="P266" s="18" t="str">
        <f t="shared" si="50"/>
        <v/>
      </c>
    </row>
    <row r="267" spans="1:16" ht="15.5" x14ac:dyDescent="0.25">
      <c r="A267" s="18">
        <v>262</v>
      </c>
      <c r="B267" s="18"/>
      <c r="C267" t="str">
        <f t="shared" si="51"/>
        <v/>
      </c>
      <c r="D267" s="1" t="str">
        <f t="shared" si="52"/>
        <v/>
      </c>
      <c r="E267" s="1" t="str">
        <f t="shared" si="53"/>
        <v/>
      </c>
      <c r="F267" t="str">
        <f t="shared" ref="F267:F305" si="56">IF(ISNUMBER(B267)=TRUE,IF(I267&lt;=Q$1,E267,IF(I267&lt;=Q$1*2,E267&amp;" 'B'",IF(I267&lt;=Q$1*3,E267&amp;" 'C'",IF(I267&lt;=Q$1*4,E267&amp;" 'D'",E267&amp;" 'E'")))),"")</f>
        <v/>
      </c>
      <c r="I267">
        <f>COUNTIF(E$6:E267,E267)</f>
        <v>139</v>
      </c>
      <c r="J267">
        <f>COUNTIF(F$6:F267,F267)</f>
        <v>234</v>
      </c>
      <c r="K267">
        <f>SUMIF(F$6:F267,F267,A$6:A267)</f>
        <v>31387</v>
      </c>
      <c r="L267" t="str">
        <f t="shared" si="54"/>
        <v/>
      </c>
      <c r="M267" s="1" t="str">
        <f t="shared" si="55"/>
        <v/>
      </c>
      <c r="N267" s="1" t="str">
        <f t="shared" si="48"/>
        <v/>
      </c>
      <c r="O267" s="17" t="str">
        <f t="shared" si="49"/>
        <v/>
      </c>
      <c r="P267" s="18" t="str">
        <f t="shared" si="50"/>
        <v/>
      </c>
    </row>
    <row r="268" spans="1:16" ht="15.5" x14ac:dyDescent="0.25">
      <c r="A268" s="18">
        <v>263</v>
      </c>
      <c r="B268" s="18"/>
      <c r="C268" t="str">
        <f t="shared" si="51"/>
        <v/>
      </c>
      <c r="D268" s="1" t="str">
        <f t="shared" si="52"/>
        <v/>
      </c>
      <c r="E268" s="1" t="str">
        <f t="shared" si="53"/>
        <v/>
      </c>
      <c r="F268" t="str">
        <f t="shared" si="56"/>
        <v/>
      </c>
      <c r="I268">
        <f>COUNTIF(E$6:E268,E268)</f>
        <v>140</v>
      </c>
      <c r="J268">
        <f>COUNTIF(F$6:F268,F268)</f>
        <v>235</v>
      </c>
      <c r="K268">
        <f>SUMIF(F$6:F268,F268,A$6:A268)</f>
        <v>31650</v>
      </c>
      <c r="L268" t="str">
        <f t="shared" si="54"/>
        <v/>
      </c>
      <c r="M268" s="1" t="str">
        <f t="shared" si="55"/>
        <v/>
      </c>
      <c r="N268" s="1" t="str">
        <f t="shared" si="48"/>
        <v/>
      </c>
      <c r="O268" s="17" t="str">
        <f t="shared" si="49"/>
        <v/>
      </c>
      <c r="P268" s="18" t="str">
        <f t="shared" si="50"/>
        <v/>
      </c>
    </row>
    <row r="269" spans="1:16" ht="15.5" x14ac:dyDescent="0.25">
      <c r="A269" s="18">
        <v>264</v>
      </c>
      <c r="B269" s="18"/>
      <c r="C269" t="str">
        <f t="shared" si="51"/>
        <v/>
      </c>
      <c r="D269" s="1" t="str">
        <f t="shared" si="52"/>
        <v/>
      </c>
      <c r="E269" s="1" t="str">
        <f t="shared" si="53"/>
        <v/>
      </c>
      <c r="F269" t="str">
        <f t="shared" si="56"/>
        <v/>
      </c>
      <c r="I269">
        <f>COUNTIF(E$6:E269,E269)</f>
        <v>141</v>
      </c>
      <c r="J269">
        <f>COUNTIF(F$6:F269,F269)</f>
        <v>236</v>
      </c>
      <c r="K269">
        <f>SUMIF(F$6:F269,F269,A$6:A269)</f>
        <v>31914</v>
      </c>
      <c r="L269" t="str">
        <f t="shared" si="54"/>
        <v/>
      </c>
      <c r="M269" s="1" t="str">
        <f t="shared" si="55"/>
        <v/>
      </c>
      <c r="N269" s="1" t="str">
        <f t="shared" si="48"/>
        <v/>
      </c>
      <c r="O269" s="17" t="str">
        <f t="shared" si="49"/>
        <v/>
      </c>
      <c r="P269" s="18" t="str">
        <f t="shared" si="50"/>
        <v/>
      </c>
    </row>
    <row r="270" spans="1:16" ht="15.5" x14ac:dyDescent="0.25">
      <c r="A270" s="18">
        <v>265</v>
      </c>
      <c r="B270" s="18"/>
      <c r="C270" t="str">
        <f t="shared" si="51"/>
        <v/>
      </c>
      <c r="D270" s="1" t="str">
        <f t="shared" si="52"/>
        <v/>
      </c>
      <c r="E270" s="1" t="str">
        <f t="shared" si="53"/>
        <v/>
      </c>
      <c r="F270" t="str">
        <f t="shared" si="56"/>
        <v/>
      </c>
      <c r="I270">
        <f>COUNTIF(E$6:E270,E270)</f>
        <v>142</v>
      </c>
      <c r="J270">
        <f>COUNTIF(F$6:F270,F270)</f>
        <v>237</v>
      </c>
      <c r="K270">
        <f>SUMIF(F$6:F270,F270,A$6:A270)</f>
        <v>32179</v>
      </c>
      <c r="L270" t="str">
        <f t="shared" si="54"/>
        <v/>
      </c>
      <c r="M270" s="1" t="str">
        <f t="shared" si="55"/>
        <v/>
      </c>
      <c r="N270" s="1" t="str">
        <f t="shared" si="48"/>
        <v/>
      </c>
      <c r="O270" s="17" t="str">
        <f t="shared" si="49"/>
        <v/>
      </c>
      <c r="P270" s="18" t="str">
        <f t="shared" si="50"/>
        <v/>
      </c>
    </row>
    <row r="271" spans="1:16" ht="15.5" x14ac:dyDescent="0.25">
      <c r="A271" s="18">
        <v>266</v>
      </c>
      <c r="B271" s="18"/>
      <c r="C271" t="str">
        <f t="shared" si="51"/>
        <v/>
      </c>
      <c r="D271" s="1" t="str">
        <f t="shared" si="52"/>
        <v/>
      </c>
      <c r="E271" s="1" t="str">
        <f t="shared" si="53"/>
        <v/>
      </c>
      <c r="F271" t="str">
        <f t="shared" si="56"/>
        <v/>
      </c>
      <c r="I271">
        <f>COUNTIF(E$6:E271,E271)</f>
        <v>143</v>
      </c>
      <c r="J271">
        <f>COUNTIF(F$6:F271,F271)</f>
        <v>238</v>
      </c>
      <c r="K271">
        <f>SUMIF(F$6:F271,F271,A$6:A271)</f>
        <v>32445</v>
      </c>
      <c r="L271" t="str">
        <f t="shared" si="54"/>
        <v/>
      </c>
      <c r="M271" s="1" t="str">
        <f t="shared" si="55"/>
        <v/>
      </c>
      <c r="N271" s="1" t="str">
        <f t="shared" si="48"/>
        <v/>
      </c>
      <c r="O271" s="17" t="str">
        <f t="shared" si="49"/>
        <v/>
      </c>
      <c r="P271" s="18" t="str">
        <f t="shared" si="50"/>
        <v/>
      </c>
    </row>
    <row r="272" spans="1:16" ht="15.5" x14ac:dyDescent="0.25">
      <c r="A272" s="18">
        <v>267</v>
      </c>
      <c r="B272" s="18"/>
      <c r="C272" t="str">
        <f t="shared" si="51"/>
        <v/>
      </c>
      <c r="D272" s="1" t="str">
        <f t="shared" si="52"/>
        <v/>
      </c>
      <c r="E272" s="1" t="str">
        <f t="shared" si="53"/>
        <v/>
      </c>
      <c r="F272" t="str">
        <f t="shared" si="56"/>
        <v/>
      </c>
      <c r="I272">
        <f>COUNTIF(E$6:E272,E272)</f>
        <v>144</v>
      </c>
      <c r="J272">
        <f>COUNTIF(F$6:F272,F272)</f>
        <v>239</v>
      </c>
      <c r="K272">
        <f>SUMIF(F$6:F272,F272,A$6:A272)</f>
        <v>32712</v>
      </c>
      <c r="L272" t="str">
        <f t="shared" si="54"/>
        <v/>
      </c>
      <c r="M272" s="1" t="str">
        <f t="shared" si="55"/>
        <v/>
      </c>
      <c r="N272" s="1" t="str">
        <f t="shared" si="48"/>
        <v/>
      </c>
      <c r="O272" s="17" t="str">
        <f t="shared" si="49"/>
        <v/>
      </c>
      <c r="P272" s="18" t="str">
        <f t="shared" si="50"/>
        <v/>
      </c>
    </row>
    <row r="273" spans="1:16" ht="15.5" x14ac:dyDescent="0.25">
      <c r="A273" s="18">
        <v>268</v>
      </c>
      <c r="B273" s="18"/>
      <c r="C273" t="str">
        <f t="shared" si="51"/>
        <v/>
      </c>
      <c r="D273" s="1" t="str">
        <f t="shared" si="52"/>
        <v/>
      </c>
      <c r="E273" s="1" t="str">
        <f t="shared" si="53"/>
        <v/>
      </c>
      <c r="F273" t="str">
        <f t="shared" si="56"/>
        <v/>
      </c>
      <c r="I273">
        <f>COUNTIF(E$6:E273,E273)</f>
        <v>145</v>
      </c>
      <c r="J273">
        <f>COUNTIF(F$6:F273,F273)</f>
        <v>240</v>
      </c>
      <c r="K273">
        <f>SUMIF(F$6:F273,F273,A$6:A273)</f>
        <v>32980</v>
      </c>
      <c r="L273" t="str">
        <f t="shared" si="54"/>
        <v/>
      </c>
      <c r="M273" s="1" t="str">
        <f t="shared" si="55"/>
        <v/>
      </c>
      <c r="N273" s="1" t="str">
        <f t="shared" si="48"/>
        <v/>
      </c>
      <c r="O273" s="17" t="str">
        <f t="shared" si="49"/>
        <v/>
      </c>
      <c r="P273" s="18" t="str">
        <f t="shared" si="50"/>
        <v/>
      </c>
    </row>
    <row r="274" spans="1:16" ht="15.5" x14ac:dyDescent="0.25">
      <c r="A274" s="18">
        <v>269</v>
      </c>
      <c r="B274" s="18"/>
      <c r="C274" t="str">
        <f t="shared" si="51"/>
        <v/>
      </c>
      <c r="D274" s="1" t="str">
        <f t="shared" si="52"/>
        <v/>
      </c>
      <c r="E274" s="1" t="str">
        <f t="shared" si="53"/>
        <v/>
      </c>
      <c r="F274" t="str">
        <f t="shared" si="56"/>
        <v/>
      </c>
      <c r="I274">
        <f>COUNTIF(E$6:E274,E274)</f>
        <v>146</v>
      </c>
      <c r="J274">
        <f>COUNTIF(F$6:F274,F274)</f>
        <v>241</v>
      </c>
      <c r="K274">
        <f>SUMIF(F$6:F274,F274,A$6:A274)</f>
        <v>33249</v>
      </c>
      <c r="L274" t="str">
        <f t="shared" si="54"/>
        <v/>
      </c>
      <c r="M274" s="1" t="str">
        <f t="shared" si="55"/>
        <v/>
      </c>
      <c r="N274" s="1" t="str">
        <f t="shared" si="48"/>
        <v/>
      </c>
      <c r="O274" s="17" t="str">
        <f t="shared" si="49"/>
        <v/>
      </c>
      <c r="P274" s="18" t="str">
        <f t="shared" si="50"/>
        <v/>
      </c>
    </row>
    <row r="275" spans="1:16" ht="15.5" x14ac:dyDescent="0.25">
      <c r="A275" s="18">
        <v>270</v>
      </c>
      <c r="B275" s="18"/>
      <c r="C275" t="str">
        <f t="shared" si="51"/>
        <v/>
      </c>
      <c r="D275" s="1" t="str">
        <f t="shared" si="52"/>
        <v/>
      </c>
      <c r="E275" s="1" t="str">
        <f t="shared" si="53"/>
        <v/>
      </c>
      <c r="F275" t="str">
        <f t="shared" si="56"/>
        <v/>
      </c>
      <c r="I275">
        <f>COUNTIF(E$6:E275,E275)</f>
        <v>147</v>
      </c>
      <c r="J275">
        <f>COUNTIF(F$6:F275,F275)</f>
        <v>242</v>
      </c>
      <c r="K275">
        <f>SUMIF(F$6:F275,F275,A$6:A275)</f>
        <v>33519</v>
      </c>
      <c r="L275" t="str">
        <f t="shared" si="54"/>
        <v/>
      </c>
      <c r="M275" s="1" t="str">
        <f t="shared" si="55"/>
        <v/>
      </c>
      <c r="N275" s="1" t="str">
        <f t="shared" si="48"/>
        <v/>
      </c>
      <c r="O275" s="17" t="str">
        <f t="shared" si="49"/>
        <v/>
      </c>
      <c r="P275" s="18" t="str">
        <f t="shared" si="50"/>
        <v/>
      </c>
    </row>
    <row r="276" spans="1:16" ht="15.5" x14ac:dyDescent="0.25">
      <c r="A276" s="18">
        <v>271</v>
      </c>
      <c r="B276" s="18"/>
      <c r="C276" t="str">
        <f t="shared" si="51"/>
        <v/>
      </c>
      <c r="D276" s="1" t="str">
        <f t="shared" si="52"/>
        <v/>
      </c>
      <c r="E276" s="1" t="str">
        <f t="shared" si="53"/>
        <v/>
      </c>
      <c r="F276" t="str">
        <f t="shared" si="56"/>
        <v/>
      </c>
      <c r="I276">
        <f>COUNTIF(E$6:E276,E276)</f>
        <v>148</v>
      </c>
      <c r="J276">
        <f>COUNTIF(F$6:F276,F276)</f>
        <v>243</v>
      </c>
      <c r="K276">
        <f>SUMIF(F$6:F276,F276,A$6:A276)</f>
        <v>33790</v>
      </c>
      <c r="L276" t="str">
        <f t="shared" si="54"/>
        <v/>
      </c>
      <c r="M276" s="1" t="str">
        <f t="shared" si="55"/>
        <v/>
      </c>
      <c r="N276" s="1" t="str">
        <f t="shared" si="48"/>
        <v/>
      </c>
      <c r="O276" s="17" t="str">
        <f t="shared" si="49"/>
        <v/>
      </c>
      <c r="P276" s="18" t="str">
        <f t="shared" si="50"/>
        <v/>
      </c>
    </row>
    <row r="277" spans="1:16" ht="15.5" x14ac:dyDescent="0.25">
      <c r="A277" s="18">
        <v>272</v>
      </c>
      <c r="B277" s="18"/>
      <c r="C277" t="str">
        <f t="shared" si="51"/>
        <v/>
      </c>
      <c r="D277" s="1" t="str">
        <f t="shared" si="52"/>
        <v/>
      </c>
      <c r="E277" s="1" t="str">
        <f t="shared" si="53"/>
        <v/>
      </c>
      <c r="F277" t="str">
        <f t="shared" si="56"/>
        <v/>
      </c>
      <c r="I277">
        <f>COUNTIF(E$6:E277,E277)</f>
        <v>149</v>
      </c>
      <c r="J277">
        <f>COUNTIF(F$6:F277,F277)</f>
        <v>244</v>
      </c>
      <c r="K277">
        <f>SUMIF(F$6:F277,F277,A$6:A277)</f>
        <v>34062</v>
      </c>
      <c r="L277" t="str">
        <f t="shared" si="54"/>
        <v/>
      </c>
      <c r="M277" s="1" t="str">
        <f t="shared" si="55"/>
        <v/>
      </c>
      <c r="N277" s="1" t="str">
        <f t="shared" si="48"/>
        <v/>
      </c>
      <c r="O277" s="17" t="str">
        <f t="shared" si="49"/>
        <v/>
      </c>
      <c r="P277" s="18" t="str">
        <f t="shared" si="50"/>
        <v/>
      </c>
    </row>
    <row r="278" spans="1:16" ht="15.5" x14ac:dyDescent="0.25">
      <c r="A278" s="18">
        <v>273</v>
      </c>
      <c r="B278" s="18"/>
      <c r="C278" t="str">
        <f t="shared" si="51"/>
        <v/>
      </c>
      <c r="D278" s="1" t="str">
        <f t="shared" si="52"/>
        <v/>
      </c>
      <c r="E278" s="1" t="str">
        <f t="shared" si="53"/>
        <v/>
      </c>
      <c r="F278" t="str">
        <f t="shared" si="56"/>
        <v/>
      </c>
      <c r="I278">
        <f>COUNTIF(E$6:E278,E278)</f>
        <v>150</v>
      </c>
      <c r="J278">
        <f>COUNTIF(F$6:F278,F278)</f>
        <v>245</v>
      </c>
      <c r="K278">
        <f>SUMIF(F$6:F278,F278,A$6:A278)</f>
        <v>34335</v>
      </c>
      <c r="L278" t="str">
        <f t="shared" si="54"/>
        <v/>
      </c>
      <c r="M278" s="1" t="str">
        <f t="shared" si="55"/>
        <v/>
      </c>
      <c r="N278" s="1" t="str">
        <f t="shared" si="48"/>
        <v/>
      </c>
      <c r="O278" s="17" t="str">
        <f t="shared" si="49"/>
        <v/>
      </c>
      <c r="P278" s="18" t="str">
        <f t="shared" si="50"/>
        <v/>
      </c>
    </row>
    <row r="279" spans="1:16" ht="15.5" x14ac:dyDescent="0.25">
      <c r="A279" s="18">
        <v>274</v>
      </c>
      <c r="B279" s="18"/>
      <c r="C279" t="str">
        <f t="shared" si="51"/>
        <v/>
      </c>
      <c r="D279" s="1" t="str">
        <f t="shared" si="52"/>
        <v/>
      </c>
      <c r="E279" s="1" t="str">
        <f t="shared" si="53"/>
        <v/>
      </c>
      <c r="F279" t="str">
        <f t="shared" si="56"/>
        <v/>
      </c>
      <c r="I279">
        <f>COUNTIF(E$6:E279,E279)</f>
        <v>151</v>
      </c>
      <c r="J279">
        <f>COUNTIF(F$6:F279,F279)</f>
        <v>246</v>
      </c>
      <c r="K279">
        <f>SUMIF(F$6:F279,F279,A$6:A279)</f>
        <v>34609</v>
      </c>
      <c r="L279" t="str">
        <f t="shared" si="54"/>
        <v/>
      </c>
      <c r="M279" s="1" t="str">
        <f t="shared" si="55"/>
        <v/>
      </c>
      <c r="N279" s="1" t="str">
        <f t="shared" si="48"/>
        <v/>
      </c>
      <c r="O279" s="17" t="str">
        <f t="shared" si="49"/>
        <v/>
      </c>
      <c r="P279" s="18" t="str">
        <f t="shared" si="50"/>
        <v/>
      </c>
    </row>
    <row r="280" spans="1:16" ht="15.5" x14ac:dyDescent="0.25">
      <c r="A280" s="18">
        <v>275</v>
      </c>
      <c r="B280" s="18"/>
      <c r="C280" t="str">
        <f t="shared" si="51"/>
        <v/>
      </c>
      <c r="D280" s="1" t="str">
        <f t="shared" si="52"/>
        <v/>
      </c>
      <c r="E280" s="1" t="str">
        <f t="shared" si="53"/>
        <v/>
      </c>
      <c r="F280" t="str">
        <f t="shared" si="56"/>
        <v/>
      </c>
      <c r="I280">
        <f>COUNTIF(E$6:E280,E280)</f>
        <v>152</v>
      </c>
      <c r="J280">
        <f>COUNTIF(F$6:F280,F280)</f>
        <v>247</v>
      </c>
      <c r="K280">
        <f>SUMIF(F$6:F280,F280,A$6:A280)</f>
        <v>34884</v>
      </c>
      <c r="L280" t="str">
        <f t="shared" si="54"/>
        <v/>
      </c>
      <c r="M280" s="1" t="str">
        <f t="shared" si="55"/>
        <v/>
      </c>
      <c r="N280" s="1" t="str">
        <f t="shared" si="48"/>
        <v/>
      </c>
      <c r="O280" s="17" t="str">
        <f t="shared" si="49"/>
        <v/>
      </c>
      <c r="P280" s="18" t="str">
        <f t="shared" si="50"/>
        <v/>
      </c>
    </row>
    <row r="281" spans="1:16" ht="15.5" x14ac:dyDescent="0.25">
      <c r="A281" s="18">
        <v>276</v>
      </c>
      <c r="B281" s="18"/>
      <c r="C281" t="str">
        <f t="shared" si="51"/>
        <v/>
      </c>
      <c r="D281" s="1" t="str">
        <f t="shared" si="52"/>
        <v/>
      </c>
      <c r="E281" s="1" t="str">
        <f t="shared" si="53"/>
        <v/>
      </c>
      <c r="F281" t="str">
        <f t="shared" si="56"/>
        <v/>
      </c>
      <c r="I281">
        <f>COUNTIF(E$6:E281,E281)</f>
        <v>153</v>
      </c>
      <c r="J281">
        <f>COUNTIF(F$6:F281,F281)</f>
        <v>248</v>
      </c>
      <c r="K281">
        <f>SUMIF(F$6:F281,F281,A$6:A281)</f>
        <v>35160</v>
      </c>
      <c r="L281" t="str">
        <f t="shared" si="54"/>
        <v/>
      </c>
      <c r="M281" s="1" t="str">
        <f t="shared" si="55"/>
        <v/>
      </c>
      <c r="N281" s="1" t="str">
        <f t="shared" si="48"/>
        <v/>
      </c>
      <c r="O281" s="17" t="str">
        <f t="shared" si="49"/>
        <v/>
      </c>
      <c r="P281" s="18" t="str">
        <f t="shared" si="50"/>
        <v/>
      </c>
    </row>
    <row r="282" spans="1:16" ht="15.5" x14ac:dyDescent="0.25">
      <c r="A282" s="18">
        <v>277</v>
      </c>
      <c r="B282" s="18"/>
      <c r="C282" t="str">
        <f t="shared" si="51"/>
        <v/>
      </c>
      <c r="D282" s="1" t="str">
        <f t="shared" si="52"/>
        <v/>
      </c>
      <c r="E282" s="1" t="str">
        <f t="shared" si="53"/>
        <v/>
      </c>
      <c r="F282" t="str">
        <f t="shared" si="56"/>
        <v/>
      </c>
      <c r="I282">
        <f>COUNTIF(E$6:E282,E282)</f>
        <v>154</v>
      </c>
      <c r="J282">
        <f>COUNTIF(F$6:F282,F282)</f>
        <v>249</v>
      </c>
      <c r="K282">
        <f>SUMIF(F$6:F282,F282,A$6:A282)</f>
        <v>35437</v>
      </c>
      <c r="L282" t="str">
        <f t="shared" si="54"/>
        <v/>
      </c>
      <c r="M282" s="1" t="str">
        <f t="shared" si="55"/>
        <v/>
      </c>
      <c r="N282" s="1" t="str">
        <f t="shared" si="48"/>
        <v/>
      </c>
      <c r="O282" s="17" t="str">
        <f t="shared" si="49"/>
        <v/>
      </c>
      <c r="P282" s="18" t="str">
        <f t="shared" si="50"/>
        <v/>
      </c>
    </row>
    <row r="283" spans="1:16" ht="15.5" x14ac:dyDescent="0.25">
      <c r="A283" s="18">
        <v>278</v>
      </c>
      <c r="B283" s="18"/>
      <c r="C283" t="str">
        <f t="shared" si="51"/>
        <v/>
      </c>
      <c r="D283" s="1" t="str">
        <f t="shared" si="52"/>
        <v/>
      </c>
      <c r="E283" s="1" t="str">
        <f t="shared" si="53"/>
        <v/>
      </c>
      <c r="F283" t="str">
        <f t="shared" si="56"/>
        <v/>
      </c>
      <c r="I283">
        <f>COUNTIF(E$6:E283,E283)</f>
        <v>155</v>
      </c>
      <c r="J283">
        <f>COUNTIF(F$6:F283,F283)</f>
        <v>250</v>
      </c>
      <c r="K283">
        <f>SUMIF(F$6:F283,F283,A$6:A283)</f>
        <v>35715</v>
      </c>
      <c r="L283" t="str">
        <f t="shared" si="54"/>
        <v/>
      </c>
      <c r="M283" s="1" t="str">
        <f t="shared" si="55"/>
        <v/>
      </c>
      <c r="N283" s="1" t="str">
        <f t="shared" si="48"/>
        <v/>
      </c>
      <c r="O283" s="17" t="str">
        <f t="shared" si="49"/>
        <v/>
      </c>
      <c r="P283" s="18" t="str">
        <f t="shared" si="50"/>
        <v/>
      </c>
    </row>
    <row r="284" spans="1:16" ht="15.5" x14ac:dyDescent="0.25">
      <c r="A284" s="18">
        <v>279</v>
      </c>
      <c r="B284" s="18"/>
      <c r="C284" t="str">
        <f t="shared" si="51"/>
        <v/>
      </c>
      <c r="D284" s="1" t="str">
        <f t="shared" si="52"/>
        <v/>
      </c>
      <c r="E284" s="1" t="str">
        <f t="shared" si="53"/>
        <v/>
      </c>
      <c r="F284" t="str">
        <f t="shared" si="56"/>
        <v/>
      </c>
      <c r="I284">
        <f>COUNTIF(E$6:E284,E284)</f>
        <v>156</v>
      </c>
      <c r="J284">
        <f>COUNTIF(F$6:F284,F284)</f>
        <v>251</v>
      </c>
      <c r="K284">
        <f>SUMIF(F$6:F284,F284,A$6:A284)</f>
        <v>35994</v>
      </c>
      <c r="L284" t="str">
        <f t="shared" si="54"/>
        <v/>
      </c>
      <c r="M284" s="1" t="str">
        <f t="shared" si="55"/>
        <v/>
      </c>
      <c r="N284" s="1" t="str">
        <f t="shared" si="48"/>
        <v/>
      </c>
      <c r="O284" s="17" t="str">
        <f t="shared" si="49"/>
        <v/>
      </c>
      <c r="P284" s="18" t="str">
        <f t="shared" si="50"/>
        <v/>
      </c>
    </row>
    <row r="285" spans="1:16" ht="15.5" x14ac:dyDescent="0.25">
      <c r="A285" s="18">
        <v>280</v>
      </c>
      <c r="B285" s="18"/>
      <c r="C285" t="str">
        <f t="shared" si="51"/>
        <v/>
      </c>
      <c r="D285" s="1" t="str">
        <f t="shared" si="52"/>
        <v/>
      </c>
      <c r="E285" s="1" t="str">
        <f t="shared" si="53"/>
        <v/>
      </c>
      <c r="F285" t="str">
        <f t="shared" si="56"/>
        <v/>
      </c>
      <c r="I285">
        <f>COUNTIF(E$6:E285,E285)</f>
        <v>157</v>
      </c>
      <c r="J285">
        <f>COUNTIF(F$6:F285,F285)</f>
        <v>252</v>
      </c>
      <c r="K285">
        <f>SUMIF(F$6:F285,F285,A$6:A285)</f>
        <v>36274</v>
      </c>
      <c r="L285" t="str">
        <f t="shared" si="54"/>
        <v/>
      </c>
      <c r="M285" s="1" t="str">
        <f t="shared" si="55"/>
        <v/>
      </c>
      <c r="N285" s="1" t="str">
        <f t="shared" si="48"/>
        <v/>
      </c>
      <c r="O285" s="17" t="str">
        <f t="shared" si="49"/>
        <v/>
      </c>
      <c r="P285" s="18" t="str">
        <f t="shared" si="50"/>
        <v/>
      </c>
    </row>
    <row r="286" spans="1:16" ht="15.5" x14ac:dyDescent="0.25">
      <c r="A286" s="18">
        <v>281</v>
      </c>
      <c r="B286" s="18"/>
      <c r="C286" t="str">
        <f t="shared" si="51"/>
        <v/>
      </c>
      <c r="D286" s="1" t="str">
        <f t="shared" si="52"/>
        <v/>
      </c>
      <c r="E286" s="1" t="str">
        <f t="shared" si="53"/>
        <v/>
      </c>
      <c r="F286" t="str">
        <f t="shared" si="56"/>
        <v/>
      </c>
      <c r="I286">
        <f>COUNTIF(E$6:E286,E286)</f>
        <v>158</v>
      </c>
      <c r="J286">
        <f>COUNTIF(F$6:F286,F286)</f>
        <v>253</v>
      </c>
      <c r="K286">
        <f>SUMIF(F$6:F286,F286,A$6:A286)</f>
        <v>36555</v>
      </c>
      <c r="L286" t="str">
        <f t="shared" si="54"/>
        <v/>
      </c>
      <c r="M286" s="1" t="str">
        <f t="shared" si="55"/>
        <v/>
      </c>
      <c r="N286" s="1" t="str">
        <f t="shared" si="48"/>
        <v/>
      </c>
      <c r="O286" s="17" t="str">
        <f t="shared" si="49"/>
        <v/>
      </c>
      <c r="P286" s="18" t="str">
        <f t="shared" si="50"/>
        <v/>
      </c>
    </row>
    <row r="287" spans="1:16" ht="15.5" x14ac:dyDescent="0.25">
      <c r="A287" s="18">
        <v>282</v>
      </c>
      <c r="B287" s="18"/>
      <c r="C287" t="str">
        <f t="shared" si="51"/>
        <v/>
      </c>
      <c r="D287" s="1" t="str">
        <f t="shared" si="52"/>
        <v/>
      </c>
      <c r="E287" s="1" t="str">
        <f t="shared" si="53"/>
        <v/>
      </c>
      <c r="F287" t="str">
        <f t="shared" si="56"/>
        <v/>
      </c>
      <c r="I287">
        <f>COUNTIF(E$6:E287,E287)</f>
        <v>159</v>
      </c>
      <c r="J287">
        <f>COUNTIF(F$6:F287,F287)</f>
        <v>254</v>
      </c>
      <c r="K287">
        <f>SUMIF(F$6:F287,F287,A$6:A287)</f>
        <v>36837</v>
      </c>
      <c r="L287" t="str">
        <f t="shared" si="54"/>
        <v/>
      </c>
      <c r="M287" s="1" t="str">
        <f t="shared" si="55"/>
        <v/>
      </c>
      <c r="N287" s="1" t="str">
        <f t="shared" si="48"/>
        <v/>
      </c>
      <c r="O287" s="17" t="str">
        <f t="shared" si="49"/>
        <v/>
      </c>
      <c r="P287" s="18" t="str">
        <f t="shared" si="50"/>
        <v/>
      </c>
    </row>
    <row r="288" spans="1:16" ht="15.5" x14ac:dyDescent="0.25">
      <c r="A288" s="18">
        <v>283</v>
      </c>
      <c r="B288" s="18"/>
      <c r="C288" t="str">
        <f t="shared" si="51"/>
        <v/>
      </c>
      <c r="D288" s="1" t="str">
        <f t="shared" si="52"/>
        <v/>
      </c>
      <c r="E288" s="1" t="str">
        <f t="shared" si="53"/>
        <v/>
      </c>
      <c r="F288" t="str">
        <f t="shared" si="56"/>
        <v/>
      </c>
      <c r="I288">
        <f>COUNTIF(E$6:E288,E288)</f>
        <v>160</v>
      </c>
      <c r="J288">
        <f>COUNTIF(F$6:F288,F288)</f>
        <v>255</v>
      </c>
      <c r="K288">
        <f>SUMIF(F$6:F288,F288,A$6:A288)</f>
        <v>37120</v>
      </c>
      <c r="L288" t="str">
        <f t="shared" si="54"/>
        <v/>
      </c>
      <c r="M288" s="1" t="str">
        <f t="shared" si="55"/>
        <v/>
      </c>
      <c r="N288" s="1" t="str">
        <f t="shared" si="48"/>
        <v/>
      </c>
      <c r="O288" s="17" t="str">
        <f t="shared" si="49"/>
        <v/>
      </c>
      <c r="P288" s="18" t="str">
        <f t="shared" si="50"/>
        <v/>
      </c>
    </row>
    <row r="289" spans="1:16" ht="15.5" x14ac:dyDescent="0.25">
      <c r="A289" s="18">
        <v>284</v>
      </c>
      <c r="B289" s="18"/>
      <c r="C289" t="str">
        <f t="shared" si="51"/>
        <v/>
      </c>
      <c r="D289" s="1" t="str">
        <f t="shared" si="52"/>
        <v/>
      </c>
      <c r="E289" s="1" t="str">
        <f t="shared" si="53"/>
        <v/>
      </c>
      <c r="F289" t="str">
        <f t="shared" si="56"/>
        <v/>
      </c>
      <c r="I289">
        <f>COUNTIF(E$6:E289,E289)</f>
        <v>161</v>
      </c>
      <c r="J289">
        <f>COUNTIF(F$6:F289,F289)</f>
        <v>256</v>
      </c>
      <c r="K289">
        <f>SUMIF(F$6:F289,F289,A$6:A289)</f>
        <v>37404</v>
      </c>
      <c r="L289" t="str">
        <f t="shared" si="54"/>
        <v/>
      </c>
      <c r="M289" s="1" t="str">
        <f t="shared" si="55"/>
        <v/>
      </c>
      <c r="N289" s="1" t="str">
        <f t="shared" si="48"/>
        <v/>
      </c>
      <c r="O289" s="17" t="str">
        <f t="shared" si="49"/>
        <v/>
      </c>
      <c r="P289" s="18" t="str">
        <f t="shared" si="50"/>
        <v/>
      </c>
    </row>
    <row r="290" spans="1:16" ht="15.5" x14ac:dyDescent="0.25">
      <c r="A290" s="18">
        <v>285</v>
      </c>
      <c r="B290" s="18"/>
      <c r="C290" t="str">
        <f t="shared" si="51"/>
        <v/>
      </c>
      <c r="D290" s="1" t="str">
        <f t="shared" si="52"/>
        <v/>
      </c>
      <c r="E290" s="1" t="str">
        <f t="shared" si="53"/>
        <v/>
      </c>
      <c r="F290" t="str">
        <f t="shared" si="56"/>
        <v/>
      </c>
      <c r="I290">
        <f>COUNTIF(E$6:E290,E290)</f>
        <v>162</v>
      </c>
      <c r="J290">
        <f>COUNTIF(F$6:F290,F290)</f>
        <v>257</v>
      </c>
      <c r="K290">
        <f>SUMIF(F$6:F290,F290,A$6:A290)</f>
        <v>37689</v>
      </c>
      <c r="L290" t="str">
        <f t="shared" si="54"/>
        <v/>
      </c>
      <c r="M290" s="1" t="str">
        <f t="shared" si="55"/>
        <v/>
      </c>
      <c r="N290" s="1" t="str">
        <f t="shared" si="48"/>
        <v/>
      </c>
      <c r="O290" s="17" t="str">
        <f t="shared" si="49"/>
        <v/>
      </c>
      <c r="P290" s="18" t="str">
        <f t="shared" si="50"/>
        <v/>
      </c>
    </row>
    <row r="291" spans="1:16" ht="15.5" x14ac:dyDescent="0.25">
      <c r="A291" s="18">
        <v>286</v>
      </c>
      <c r="B291" s="18"/>
      <c r="C291" t="str">
        <f t="shared" si="51"/>
        <v/>
      </c>
      <c r="D291" s="1" t="str">
        <f t="shared" si="52"/>
        <v/>
      </c>
      <c r="E291" s="1" t="str">
        <f t="shared" si="53"/>
        <v/>
      </c>
      <c r="F291" t="str">
        <f t="shared" si="56"/>
        <v/>
      </c>
      <c r="I291">
        <f>COUNTIF(E$6:E291,E291)</f>
        <v>163</v>
      </c>
      <c r="J291">
        <f>COUNTIF(F$6:F291,F291)</f>
        <v>258</v>
      </c>
      <c r="K291">
        <f>SUMIF(F$6:F291,F291,A$6:A291)</f>
        <v>37975</v>
      </c>
      <c r="L291" t="str">
        <f t="shared" si="54"/>
        <v/>
      </c>
      <c r="M291" s="1" t="str">
        <f t="shared" si="55"/>
        <v/>
      </c>
      <c r="N291" s="1" t="str">
        <f t="shared" si="48"/>
        <v/>
      </c>
      <c r="O291" s="17" t="str">
        <f t="shared" si="49"/>
        <v/>
      </c>
      <c r="P291" s="18" t="str">
        <f t="shared" si="50"/>
        <v/>
      </c>
    </row>
    <row r="292" spans="1:16" ht="15.5" x14ac:dyDescent="0.25">
      <c r="A292" s="18">
        <v>287</v>
      </c>
      <c r="B292" s="18"/>
      <c r="C292" t="str">
        <f t="shared" si="51"/>
        <v/>
      </c>
      <c r="D292" s="1" t="str">
        <f t="shared" si="52"/>
        <v/>
      </c>
      <c r="E292" s="1" t="str">
        <f t="shared" si="53"/>
        <v/>
      </c>
      <c r="F292" t="str">
        <f t="shared" si="56"/>
        <v/>
      </c>
      <c r="I292">
        <f>COUNTIF(E$6:E292,E292)</f>
        <v>164</v>
      </c>
      <c r="J292">
        <f>COUNTIF(F$6:F292,F292)</f>
        <v>259</v>
      </c>
      <c r="K292">
        <f>SUMIF(F$6:F292,F292,A$6:A292)</f>
        <v>38262</v>
      </c>
      <c r="L292" t="str">
        <f t="shared" si="54"/>
        <v/>
      </c>
      <c r="M292" s="1" t="str">
        <f t="shared" si="55"/>
        <v/>
      </c>
      <c r="N292" s="1" t="str">
        <f t="shared" si="48"/>
        <v/>
      </c>
      <c r="O292" s="17" t="str">
        <f t="shared" si="49"/>
        <v/>
      </c>
      <c r="P292" s="18" t="str">
        <f t="shared" si="50"/>
        <v/>
      </c>
    </row>
    <row r="293" spans="1:16" ht="15.5" x14ac:dyDescent="0.25">
      <c r="A293" s="18">
        <v>288</v>
      </c>
      <c r="B293" s="18"/>
      <c r="C293" t="str">
        <f t="shared" si="51"/>
        <v/>
      </c>
      <c r="D293" s="1" t="str">
        <f t="shared" si="52"/>
        <v/>
      </c>
      <c r="E293" s="1" t="str">
        <f t="shared" si="53"/>
        <v/>
      </c>
      <c r="F293" t="str">
        <f t="shared" si="56"/>
        <v/>
      </c>
      <c r="I293">
        <f>COUNTIF(E$6:E293,E293)</f>
        <v>165</v>
      </c>
      <c r="J293">
        <f>COUNTIF(F$6:F293,F293)</f>
        <v>260</v>
      </c>
      <c r="K293">
        <f>SUMIF(F$6:F293,F293,A$6:A293)</f>
        <v>38550</v>
      </c>
      <c r="L293" t="str">
        <f t="shared" si="54"/>
        <v/>
      </c>
      <c r="M293" s="1" t="str">
        <f t="shared" si="55"/>
        <v/>
      </c>
      <c r="N293" s="1" t="str">
        <f t="shared" si="48"/>
        <v/>
      </c>
      <c r="O293" s="17" t="str">
        <f t="shared" si="49"/>
        <v/>
      </c>
      <c r="P293" s="18" t="str">
        <f t="shared" si="50"/>
        <v/>
      </c>
    </row>
    <row r="294" spans="1:16" ht="15.5" x14ac:dyDescent="0.25">
      <c r="A294" s="18">
        <v>289</v>
      </c>
      <c r="B294" s="18"/>
      <c r="C294" t="str">
        <f t="shared" si="51"/>
        <v/>
      </c>
      <c r="D294" s="1" t="str">
        <f t="shared" si="52"/>
        <v/>
      </c>
      <c r="E294" s="1" t="str">
        <f t="shared" si="53"/>
        <v/>
      </c>
      <c r="F294" t="str">
        <f t="shared" si="56"/>
        <v/>
      </c>
      <c r="I294">
        <f>COUNTIF(E$6:E294,E294)</f>
        <v>166</v>
      </c>
      <c r="J294">
        <f>COUNTIF(F$6:F294,F294)</f>
        <v>261</v>
      </c>
      <c r="K294">
        <f>SUMIF(F$6:F294,F294,A$6:A294)</f>
        <v>38839</v>
      </c>
      <c r="L294" t="str">
        <f t="shared" si="54"/>
        <v/>
      </c>
      <c r="M294" s="1" t="str">
        <f t="shared" si="55"/>
        <v/>
      </c>
      <c r="N294" s="1" t="str">
        <f t="shared" si="48"/>
        <v/>
      </c>
      <c r="O294" s="17" t="str">
        <f t="shared" si="49"/>
        <v/>
      </c>
      <c r="P294" s="18" t="str">
        <f t="shared" si="50"/>
        <v/>
      </c>
    </row>
    <row r="295" spans="1:16" ht="15.5" x14ac:dyDescent="0.25">
      <c r="A295" s="18">
        <v>290</v>
      </c>
      <c r="B295" s="18"/>
      <c r="C295" t="str">
        <f t="shared" si="51"/>
        <v/>
      </c>
      <c r="D295" s="1" t="str">
        <f t="shared" si="52"/>
        <v/>
      </c>
      <c r="E295" s="1" t="str">
        <f t="shared" si="53"/>
        <v/>
      </c>
      <c r="F295" t="str">
        <f t="shared" si="56"/>
        <v/>
      </c>
      <c r="I295">
        <f>COUNTIF(E$6:E295,E295)</f>
        <v>167</v>
      </c>
      <c r="J295">
        <f>COUNTIF(F$6:F295,F295)</f>
        <v>262</v>
      </c>
      <c r="K295">
        <f>SUMIF(F$6:F295,F295,A$6:A295)</f>
        <v>39129</v>
      </c>
      <c r="L295" t="str">
        <f t="shared" si="54"/>
        <v/>
      </c>
      <c r="M295" s="1" t="str">
        <f t="shared" si="55"/>
        <v/>
      </c>
      <c r="N295" s="1" t="str">
        <f t="shared" si="48"/>
        <v/>
      </c>
      <c r="O295" s="17" t="str">
        <f t="shared" si="49"/>
        <v/>
      </c>
      <c r="P295" s="18" t="str">
        <f t="shared" si="50"/>
        <v/>
      </c>
    </row>
    <row r="296" spans="1:16" ht="15.5" x14ac:dyDescent="0.25">
      <c r="A296" s="18">
        <v>291</v>
      </c>
      <c r="B296" s="18"/>
      <c r="C296" t="str">
        <f t="shared" si="51"/>
        <v/>
      </c>
      <c r="D296" s="1" t="str">
        <f t="shared" si="52"/>
        <v/>
      </c>
      <c r="E296" s="1" t="str">
        <f t="shared" si="53"/>
        <v/>
      </c>
      <c r="F296" t="str">
        <f t="shared" si="56"/>
        <v/>
      </c>
      <c r="I296">
        <f>COUNTIF(E$6:E296,E296)</f>
        <v>168</v>
      </c>
      <c r="J296">
        <f>COUNTIF(F$6:F296,F296)</f>
        <v>263</v>
      </c>
      <c r="K296">
        <f>SUMIF(F$6:F296,F296,A$6:A296)</f>
        <v>39420</v>
      </c>
      <c r="L296" t="str">
        <f t="shared" si="54"/>
        <v/>
      </c>
      <c r="M296" s="1" t="str">
        <f t="shared" si="55"/>
        <v/>
      </c>
      <c r="N296" s="1" t="str">
        <f t="shared" si="48"/>
        <v/>
      </c>
      <c r="O296" s="17" t="str">
        <f t="shared" si="49"/>
        <v/>
      </c>
      <c r="P296" s="18" t="str">
        <f t="shared" si="50"/>
        <v/>
      </c>
    </row>
    <row r="297" spans="1:16" ht="15.5" x14ac:dyDescent="0.25">
      <c r="A297" s="18">
        <v>292</v>
      </c>
      <c r="B297" s="18"/>
      <c r="C297" t="str">
        <f t="shared" si="51"/>
        <v/>
      </c>
      <c r="D297" s="1" t="str">
        <f t="shared" si="52"/>
        <v/>
      </c>
      <c r="E297" s="1" t="str">
        <f t="shared" si="53"/>
        <v/>
      </c>
      <c r="F297" t="str">
        <f t="shared" si="56"/>
        <v/>
      </c>
      <c r="I297">
        <f>COUNTIF(E$6:E297,E297)</f>
        <v>169</v>
      </c>
      <c r="J297">
        <f>COUNTIF(F$6:F297,F297)</f>
        <v>264</v>
      </c>
      <c r="K297">
        <f>SUMIF(F$6:F297,F297,A$6:A297)</f>
        <v>39712</v>
      </c>
      <c r="L297" t="str">
        <f t="shared" si="54"/>
        <v/>
      </c>
      <c r="M297" s="1" t="str">
        <f t="shared" si="55"/>
        <v/>
      </c>
      <c r="N297" s="1" t="str">
        <f t="shared" si="48"/>
        <v/>
      </c>
      <c r="O297" s="17" t="str">
        <f t="shared" si="49"/>
        <v/>
      </c>
      <c r="P297" s="18" t="str">
        <f t="shared" si="50"/>
        <v/>
      </c>
    </row>
    <row r="298" spans="1:16" ht="15.5" x14ac:dyDescent="0.25">
      <c r="A298" s="18">
        <v>293</v>
      </c>
      <c r="B298" s="18"/>
      <c r="C298" t="str">
        <f t="shared" si="51"/>
        <v/>
      </c>
      <c r="D298" s="1" t="str">
        <f t="shared" si="52"/>
        <v/>
      </c>
      <c r="E298" s="1" t="str">
        <f t="shared" si="53"/>
        <v/>
      </c>
      <c r="F298" t="str">
        <f t="shared" si="56"/>
        <v/>
      </c>
      <c r="I298">
        <f>COUNTIF(E$6:E298,E298)</f>
        <v>170</v>
      </c>
      <c r="J298">
        <f>COUNTIF(F$6:F298,F298)</f>
        <v>265</v>
      </c>
      <c r="K298">
        <f>SUMIF(F$6:F298,F298,A$6:A298)</f>
        <v>40005</v>
      </c>
      <c r="L298" t="str">
        <f t="shared" si="54"/>
        <v/>
      </c>
      <c r="M298" s="1" t="str">
        <f t="shared" si="55"/>
        <v/>
      </c>
      <c r="N298" s="1" t="str">
        <f t="shared" ref="N298:N305" si="57">IF(M298="","",F298)</f>
        <v/>
      </c>
      <c r="O298" s="17" t="str">
        <f t="shared" ref="O298:O305" si="58">IF(ISNUMBER(B298)=TRUE,IF(SUM(L298:L298)&gt;0,SUM(L298:L298),""),"")</f>
        <v/>
      </c>
      <c r="P298" s="18" t="str">
        <f t="shared" si="50"/>
        <v/>
      </c>
    </row>
    <row r="299" spans="1:16" ht="15.5" x14ac:dyDescent="0.25">
      <c r="A299" s="18">
        <v>294</v>
      </c>
      <c r="B299" s="18"/>
      <c r="C299" t="str">
        <f t="shared" si="51"/>
        <v/>
      </c>
      <c r="D299" s="1" t="str">
        <f t="shared" si="52"/>
        <v/>
      </c>
      <c r="E299" s="1" t="str">
        <f t="shared" si="53"/>
        <v/>
      </c>
      <c r="F299" t="str">
        <f t="shared" si="56"/>
        <v/>
      </c>
      <c r="I299">
        <f>COUNTIF(E$6:E299,E299)</f>
        <v>171</v>
      </c>
      <c r="J299">
        <f>COUNTIF(F$6:F299,F299)</f>
        <v>266</v>
      </c>
      <c r="K299">
        <f>SUMIF(F$6:F299,F299,A$6:A299)</f>
        <v>40299</v>
      </c>
      <c r="L299" t="str">
        <f t="shared" si="54"/>
        <v/>
      </c>
      <c r="M299" s="1" t="str">
        <f t="shared" si="55"/>
        <v/>
      </c>
      <c r="N299" s="1" t="str">
        <f t="shared" si="57"/>
        <v/>
      </c>
      <c r="O299" s="17" t="str">
        <f t="shared" si="58"/>
        <v/>
      </c>
      <c r="P299" s="18" t="str">
        <f t="shared" si="50"/>
        <v/>
      </c>
    </row>
    <row r="300" spans="1:16" ht="15.5" x14ac:dyDescent="0.25">
      <c r="A300" s="18">
        <v>295</v>
      </c>
      <c r="B300" s="18"/>
      <c r="C300" t="str">
        <f t="shared" si="51"/>
        <v/>
      </c>
      <c r="D300" s="1" t="str">
        <f t="shared" si="52"/>
        <v/>
      </c>
      <c r="E300" s="1" t="str">
        <f t="shared" si="53"/>
        <v/>
      </c>
      <c r="F300" t="str">
        <f t="shared" si="56"/>
        <v/>
      </c>
      <c r="I300">
        <f>COUNTIF(E$6:E300,E300)</f>
        <v>172</v>
      </c>
      <c r="J300">
        <f>COUNTIF(F$6:F300,F300)</f>
        <v>267</v>
      </c>
      <c r="K300">
        <f>SUMIF(F$6:F300,F300,A$6:A300)</f>
        <v>40594</v>
      </c>
      <c r="L300" t="str">
        <f t="shared" si="54"/>
        <v/>
      </c>
      <c r="M300" s="1" t="str">
        <f t="shared" si="55"/>
        <v/>
      </c>
      <c r="N300" s="1" t="str">
        <f t="shared" si="57"/>
        <v/>
      </c>
      <c r="O300" s="17" t="str">
        <f t="shared" si="58"/>
        <v/>
      </c>
      <c r="P300" s="18" t="str">
        <f t="shared" si="50"/>
        <v/>
      </c>
    </row>
    <row r="301" spans="1:16" ht="15.5" x14ac:dyDescent="0.25">
      <c r="A301" s="18">
        <v>296</v>
      </c>
      <c r="B301" s="18"/>
      <c r="C301" t="str">
        <f t="shared" si="51"/>
        <v/>
      </c>
      <c r="D301" s="1" t="str">
        <f t="shared" si="52"/>
        <v/>
      </c>
      <c r="E301" s="1" t="str">
        <f t="shared" si="53"/>
        <v/>
      </c>
      <c r="F301" t="str">
        <f t="shared" si="56"/>
        <v/>
      </c>
      <c r="I301">
        <f>COUNTIF(E$6:E301,E301)</f>
        <v>173</v>
      </c>
      <c r="J301">
        <f>COUNTIF(F$6:F301,F301)</f>
        <v>268</v>
      </c>
      <c r="K301">
        <f>SUMIF(F$6:F301,F301,A$6:A301)</f>
        <v>40890</v>
      </c>
      <c r="L301" t="str">
        <f t="shared" si="54"/>
        <v/>
      </c>
      <c r="M301" s="1" t="str">
        <f t="shared" si="55"/>
        <v/>
      </c>
      <c r="N301" s="1" t="str">
        <f t="shared" si="57"/>
        <v/>
      </c>
      <c r="O301" s="17" t="str">
        <f t="shared" si="58"/>
        <v/>
      </c>
      <c r="P301" s="18" t="str">
        <f t="shared" si="50"/>
        <v/>
      </c>
    </row>
    <row r="302" spans="1:16" ht="15.5" x14ac:dyDescent="0.25">
      <c r="A302" s="18">
        <v>297</v>
      </c>
      <c r="B302" s="18"/>
      <c r="C302" t="str">
        <f t="shared" si="51"/>
        <v/>
      </c>
      <c r="D302" s="1" t="str">
        <f t="shared" si="52"/>
        <v/>
      </c>
      <c r="E302" s="1" t="str">
        <f t="shared" si="53"/>
        <v/>
      </c>
      <c r="F302" t="str">
        <f t="shared" si="56"/>
        <v/>
      </c>
      <c r="I302">
        <f>COUNTIF(E$6:E302,E302)</f>
        <v>174</v>
      </c>
      <c r="J302">
        <f>COUNTIF(F$6:F302,F302)</f>
        <v>269</v>
      </c>
      <c r="K302">
        <f>SUMIF(F$6:F302,F302,A$6:A302)</f>
        <v>41187</v>
      </c>
      <c r="L302" t="str">
        <f t="shared" si="54"/>
        <v/>
      </c>
      <c r="M302" s="1" t="str">
        <f t="shared" si="55"/>
        <v/>
      </c>
      <c r="N302" s="1" t="str">
        <f t="shared" si="57"/>
        <v/>
      </c>
      <c r="O302" s="17" t="str">
        <f t="shared" si="58"/>
        <v/>
      </c>
      <c r="P302" s="18" t="str">
        <f t="shared" si="50"/>
        <v/>
      </c>
    </row>
    <row r="303" spans="1:16" ht="15.5" x14ac:dyDescent="0.25">
      <c r="A303" s="18">
        <v>298</v>
      </c>
      <c r="B303" s="18"/>
      <c r="C303" t="str">
        <f t="shared" si="51"/>
        <v/>
      </c>
      <c r="D303" s="1" t="str">
        <f t="shared" si="52"/>
        <v/>
      </c>
      <c r="E303" s="1" t="str">
        <f t="shared" si="53"/>
        <v/>
      </c>
      <c r="F303" t="str">
        <f t="shared" si="56"/>
        <v/>
      </c>
      <c r="I303">
        <f>COUNTIF(E$6:E303,E303)</f>
        <v>175</v>
      </c>
      <c r="J303">
        <f>COUNTIF(F$6:F303,F303)</f>
        <v>270</v>
      </c>
      <c r="K303">
        <f>SUMIF(F$6:F303,F303,A$6:A303)</f>
        <v>41485</v>
      </c>
      <c r="L303" t="str">
        <f t="shared" si="54"/>
        <v/>
      </c>
      <c r="M303" s="1" t="str">
        <f t="shared" si="55"/>
        <v/>
      </c>
      <c r="N303" s="1" t="str">
        <f t="shared" si="57"/>
        <v/>
      </c>
      <c r="O303" s="17" t="str">
        <f t="shared" si="58"/>
        <v/>
      </c>
      <c r="P303" s="18" t="str">
        <f t="shared" si="50"/>
        <v/>
      </c>
    </row>
    <row r="304" spans="1:16" ht="15.5" x14ac:dyDescent="0.25">
      <c r="A304" s="18">
        <v>299</v>
      </c>
      <c r="B304" s="18"/>
      <c r="C304" t="str">
        <f t="shared" si="51"/>
        <v/>
      </c>
      <c r="D304" s="1" t="str">
        <f t="shared" si="52"/>
        <v/>
      </c>
      <c r="E304" s="1" t="str">
        <f t="shared" si="53"/>
        <v/>
      </c>
      <c r="F304" t="str">
        <f t="shared" si="56"/>
        <v/>
      </c>
      <c r="I304">
        <f>COUNTIF(E$6:E304,E304)</f>
        <v>176</v>
      </c>
      <c r="J304">
        <f>COUNTIF(F$6:F304,F304)</f>
        <v>271</v>
      </c>
      <c r="K304">
        <f>SUMIF(F$6:F304,F304,A$6:A304)</f>
        <v>41784</v>
      </c>
      <c r="L304" t="str">
        <f t="shared" si="54"/>
        <v/>
      </c>
      <c r="M304" s="1" t="str">
        <f t="shared" si="55"/>
        <v/>
      </c>
      <c r="N304" s="1" t="str">
        <f t="shared" si="57"/>
        <v/>
      </c>
      <c r="O304" s="17" t="str">
        <f t="shared" si="58"/>
        <v/>
      </c>
      <c r="P304" s="18" t="str">
        <f t="shared" si="50"/>
        <v/>
      </c>
    </row>
    <row r="305" spans="1:16" ht="15.5" x14ac:dyDescent="0.25">
      <c r="A305" s="18">
        <v>300</v>
      </c>
      <c r="B305" s="18"/>
      <c r="C305" t="str">
        <f t="shared" si="51"/>
        <v/>
      </c>
      <c r="D305" s="1" t="str">
        <f t="shared" si="52"/>
        <v/>
      </c>
      <c r="E305" s="1" t="str">
        <f t="shared" si="53"/>
        <v/>
      </c>
      <c r="F305" t="str">
        <f t="shared" si="56"/>
        <v/>
      </c>
      <c r="I305">
        <f>COUNTIF(E$6:E305,E305)</f>
        <v>177</v>
      </c>
      <c r="J305">
        <f>COUNTIF(F$6:F305,F305)</f>
        <v>272</v>
      </c>
      <c r="K305">
        <f>SUMIF(F$6:F305,F305,A$6:A305)</f>
        <v>42084</v>
      </c>
      <c r="L305" t="str">
        <f t="shared" si="54"/>
        <v/>
      </c>
      <c r="M305" s="1" t="str">
        <f t="shared" si="55"/>
        <v/>
      </c>
      <c r="N305" s="1" t="str">
        <f t="shared" si="57"/>
        <v/>
      </c>
      <c r="O305" s="17" t="str">
        <f t="shared" si="58"/>
        <v/>
      </c>
      <c r="P305" s="18" t="str">
        <f>IF(B305&gt;0,IF(COUNTIF(NOS,B305)=1,"","Duplicate entry"),"")</f>
        <v/>
      </c>
    </row>
    <row r="306" spans="1:16" ht="15.5" x14ac:dyDescent="0.25">
      <c r="A306" s="18"/>
    </row>
  </sheetData>
  <mergeCells count="4">
    <mergeCell ref="B3:C3"/>
    <mergeCell ref="G5:H5"/>
    <mergeCell ref="E3:H3"/>
    <mergeCell ref="A1:P1"/>
  </mergeCells>
  <phoneticPr fontId="0" type="noConversion"/>
  <pageMargins left="0.75" right="0.75" top="1" bottom="1" header="0.5" footer="0.5"/>
  <pageSetup paperSize="9" scale="25" orientation="portrait" horizontalDpi="4294967293" r:id="rId1"/>
  <headerFooter alignWithMargins="0"/>
  <rowBreaks count="1" manualBreakCount="1">
    <brk id="177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7C4C3-622B-4EEC-BC4B-8FC4EA935A2A}">
  <dimension ref="A1:L239"/>
  <sheetViews>
    <sheetView topLeftCell="A14" workbookViewId="0">
      <selection activeCell="C20" sqref="C20"/>
    </sheetView>
  </sheetViews>
  <sheetFormatPr defaultColWidth="9.1796875" defaultRowHeight="11.5" x14ac:dyDescent="0.25"/>
  <cols>
    <col min="1" max="1" width="7.453125" style="27" customWidth="1"/>
    <col min="2" max="2" width="17.1796875" style="54" customWidth="1"/>
    <col min="3" max="3" width="12.54296875" style="26" customWidth="1"/>
    <col min="4" max="4" width="12.7265625" style="26" customWidth="1"/>
    <col min="5" max="5" width="30.26953125" style="27" customWidth="1"/>
    <col min="6" max="6" width="22.81640625" style="34" customWidth="1"/>
    <col min="7" max="7" width="4.81640625" style="34" bestFit="1" customWidth="1"/>
    <col min="8" max="8" width="16.7265625" style="34" customWidth="1"/>
    <col min="9" max="9" width="10.1796875" style="27" bestFit="1" customWidth="1"/>
    <col min="10" max="10" width="17.54296875" style="27" customWidth="1"/>
    <col min="11" max="11" width="12.7265625" style="34" customWidth="1"/>
    <col min="12" max="16384" width="9.1796875" style="34"/>
  </cols>
  <sheetData>
    <row r="1" spans="1:12" s="31" customFormat="1" ht="12" thickBot="1" x14ac:dyDescent="0.3">
      <c r="A1" s="28" t="s">
        <v>7</v>
      </c>
      <c r="B1" s="29" t="s">
        <v>19</v>
      </c>
      <c r="C1" s="30" t="s">
        <v>20</v>
      </c>
      <c r="D1" s="30" t="s">
        <v>21</v>
      </c>
      <c r="E1" s="28" t="s">
        <v>22</v>
      </c>
      <c r="F1" s="31" t="s">
        <v>10</v>
      </c>
      <c r="G1" s="28" t="s">
        <v>9</v>
      </c>
      <c r="I1" s="28"/>
      <c r="J1" s="28"/>
      <c r="K1" s="31" t="s">
        <v>23</v>
      </c>
      <c r="L1" s="31" t="s">
        <v>9</v>
      </c>
    </row>
    <row r="2" spans="1:12" ht="16" thickBot="1" x14ac:dyDescent="0.3">
      <c r="A2" s="59">
        <v>638</v>
      </c>
      <c r="B2" s="65" t="s">
        <v>24</v>
      </c>
      <c r="C2" s="65" t="s">
        <v>25</v>
      </c>
      <c r="D2" s="61"/>
      <c r="E2" s="59" t="s">
        <v>26</v>
      </c>
      <c r="F2" s="32" t="s">
        <v>27</v>
      </c>
      <c r="G2" s="33">
        <v>6</v>
      </c>
      <c r="J2" s="35"/>
      <c r="K2" s="36"/>
      <c r="L2" s="27"/>
    </row>
    <row r="3" spans="1:12" ht="16" thickBot="1" x14ac:dyDescent="0.3">
      <c r="A3" s="62">
        <v>639</v>
      </c>
      <c r="B3" s="66" t="s">
        <v>28</v>
      </c>
      <c r="C3" s="66" t="s">
        <v>29</v>
      </c>
      <c r="D3" s="64"/>
      <c r="E3" s="62" t="s">
        <v>30</v>
      </c>
      <c r="F3" s="32" t="s">
        <v>27</v>
      </c>
      <c r="G3" s="33">
        <v>6</v>
      </c>
      <c r="J3" s="35"/>
      <c r="K3" s="37"/>
      <c r="L3" s="27"/>
    </row>
    <row r="4" spans="1:12" ht="16" thickBot="1" x14ac:dyDescent="0.3">
      <c r="A4" s="62">
        <v>640</v>
      </c>
      <c r="B4" s="66" t="s">
        <v>31</v>
      </c>
      <c r="C4" s="66" t="s">
        <v>32</v>
      </c>
      <c r="D4" s="64"/>
      <c r="E4" s="62" t="s">
        <v>33</v>
      </c>
      <c r="F4" s="32" t="s">
        <v>27</v>
      </c>
      <c r="G4" s="33">
        <v>6</v>
      </c>
      <c r="J4" s="35"/>
      <c r="K4" s="36"/>
      <c r="L4" s="27"/>
    </row>
    <row r="5" spans="1:12" ht="16" thickBot="1" x14ac:dyDescent="0.3">
      <c r="A5" s="62">
        <v>641</v>
      </c>
      <c r="B5" s="66" t="s">
        <v>34</v>
      </c>
      <c r="C5" s="66" t="s">
        <v>35</v>
      </c>
      <c r="D5" s="64"/>
      <c r="E5" s="62" t="s">
        <v>33</v>
      </c>
      <c r="F5" s="32" t="s">
        <v>27</v>
      </c>
      <c r="G5" s="33">
        <v>6</v>
      </c>
      <c r="J5" s="35"/>
      <c r="K5" s="36"/>
      <c r="L5" s="27"/>
    </row>
    <row r="6" spans="1:12" ht="16" thickBot="1" x14ac:dyDescent="0.3">
      <c r="A6" s="62">
        <v>642</v>
      </c>
      <c r="B6" s="66" t="s">
        <v>36</v>
      </c>
      <c r="C6" s="66" t="s">
        <v>37</v>
      </c>
      <c r="D6" s="64"/>
      <c r="E6" s="62" t="s">
        <v>30</v>
      </c>
      <c r="F6" s="32" t="s">
        <v>27</v>
      </c>
      <c r="G6" s="33">
        <v>6</v>
      </c>
      <c r="J6" s="35"/>
      <c r="K6" s="37"/>
      <c r="L6" s="27"/>
    </row>
    <row r="7" spans="1:12" ht="16" thickBot="1" x14ac:dyDescent="0.3">
      <c r="A7" s="62">
        <v>643</v>
      </c>
      <c r="B7" s="66" t="s">
        <v>38</v>
      </c>
      <c r="C7" s="66" t="s">
        <v>39</v>
      </c>
      <c r="D7" s="64"/>
      <c r="E7" s="62" t="s">
        <v>40</v>
      </c>
      <c r="F7" s="32" t="s">
        <v>27</v>
      </c>
      <c r="G7" s="33">
        <v>6</v>
      </c>
      <c r="J7" s="35"/>
      <c r="K7" s="36"/>
      <c r="L7" s="27"/>
    </row>
    <row r="8" spans="1:12" ht="16" thickBot="1" x14ac:dyDescent="0.3">
      <c r="A8" s="62">
        <v>644</v>
      </c>
      <c r="B8" s="66" t="s">
        <v>41</v>
      </c>
      <c r="C8" s="66" t="s">
        <v>42</v>
      </c>
      <c r="D8" s="64"/>
      <c r="E8" s="62" t="s">
        <v>43</v>
      </c>
      <c r="F8" s="32" t="s">
        <v>27</v>
      </c>
      <c r="G8" s="33">
        <v>6</v>
      </c>
      <c r="J8" s="35"/>
      <c r="K8" s="36"/>
      <c r="L8" s="27"/>
    </row>
    <row r="9" spans="1:12" ht="16" thickBot="1" x14ac:dyDescent="0.3">
      <c r="A9" s="62">
        <v>645</v>
      </c>
      <c r="B9" s="66" t="s">
        <v>24</v>
      </c>
      <c r="C9" s="66" t="s">
        <v>44</v>
      </c>
      <c r="D9" s="64"/>
      <c r="E9" s="62" t="s">
        <v>26</v>
      </c>
      <c r="F9" s="32" t="s">
        <v>27</v>
      </c>
      <c r="G9" s="33">
        <v>6</v>
      </c>
      <c r="J9" s="35"/>
      <c r="K9" s="37"/>
      <c r="L9" s="27"/>
    </row>
    <row r="10" spans="1:12" ht="16" thickBot="1" x14ac:dyDescent="0.3">
      <c r="A10" s="62">
        <v>646</v>
      </c>
      <c r="B10" s="66" t="s">
        <v>45</v>
      </c>
      <c r="C10" s="66" t="s">
        <v>46</v>
      </c>
      <c r="D10" s="64"/>
      <c r="E10" s="62" t="s">
        <v>47</v>
      </c>
      <c r="F10" s="32" t="s">
        <v>27</v>
      </c>
      <c r="G10" s="33">
        <v>6</v>
      </c>
      <c r="J10" s="35"/>
    </row>
    <row r="11" spans="1:12" ht="16" thickBot="1" x14ac:dyDescent="0.3">
      <c r="A11" s="62">
        <v>647</v>
      </c>
      <c r="B11" s="66" t="s">
        <v>48</v>
      </c>
      <c r="C11" s="66" t="s">
        <v>49</v>
      </c>
      <c r="D11" s="64"/>
      <c r="E11" s="62" t="s">
        <v>50</v>
      </c>
      <c r="F11" s="32" t="s">
        <v>27</v>
      </c>
      <c r="G11" s="33">
        <v>6</v>
      </c>
      <c r="J11" s="35"/>
    </row>
    <row r="12" spans="1:12" ht="16" thickBot="1" x14ac:dyDescent="0.3">
      <c r="A12" s="62">
        <v>648</v>
      </c>
      <c r="B12" s="66" t="s">
        <v>51</v>
      </c>
      <c r="C12" s="66" t="s">
        <v>52</v>
      </c>
      <c r="D12" s="64"/>
      <c r="E12" s="62" t="s">
        <v>53</v>
      </c>
      <c r="F12" s="32" t="s">
        <v>27</v>
      </c>
      <c r="G12" s="33">
        <v>6</v>
      </c>
      <c r="J12" s="35"/>
    </row>
    <row r="13" spans="1:12" ht="16" thickBot="1" x14ac:dyDescent="0.3">
      <c r="A13" s="62">
        <v>649</v>
      </c>
      <c r="B13" s="66" t="s">
        <v>54</v>
      </c>
      <c r="C13" s="66" t="s">
        <v>55</v>
      </c>
      <c r="D13" s="64"/>
      <c r="E13" s="62" t="s">
        <v>56</v>
      </c>
      <c r="F13" s="32" t="s">
        <v>27</v>
      </c>
      <c r="G13" s="33">
        <v>6</v>
      </c>
      <c r="J13" s="35"/>
    </row>
    <row r="14" spans="1:12" ht="16" thickBot="1" x14ac:dyDescent="0.3">
      <c r="A14" s="59">
        <v>660</v>
      </c>
      <c r="B14" s="65" t="s">
        <v>57</v>
      </c>
      <c r="C14" s="65" t="s">
        <v>58</v>
      </c>
      <c r="D14" s="61"/>
      <c r="E14" s="59" t="s">
        <v>59</v>
      </c>
      <c r="F14" s="32" t="s">
        <v>60</v>
      </c>
      <c r="G14" s="33">
        <v>6</v>
      </c>
      <c r="J14" s="35"/>
    </row>
    <row r="15" spans="1:12" ht="16" thickBot="1" x14ac:dyDescent="0.3">
      <c r="A15" s="62">
        <v>661</v>
      </c>
      <c r="B15" s="66" t="s">
        <v>61</v>
      </c>
      <c r="C15" s="66" t="s">
        <v>62</v>
      </c>
      <c r="D15" s="64"/>
      <c r="E15" s="62" t="s">
        <v>59</v>
      </c>
      <c r="F15" s="32" t="s">
        <v>60</v>
      </c>
      <c r="G15" s="33">
        <v>6</v>
      </c>
      <c r="J15" s="35"/>
    </row>
    <row r="16" spans="1:12" ht="16" thickBot="1" x14ac:dyDescent="0.3">
      <c r="A16" s="62">
        <v>662</v>
      </c>
      <c r="B16" s="66" t="s">
        <v>377</v>
      </c>
      <c r="C16" s="66" t="s">
        <v>63</v>
      </c>
      <c r="D16" s="64"/>
      <c r="E16" s="62" t="s">
        <v>64</v>
      </c>
      <c r="F16" s="32" t="s">
        <v>60</v>
      </c>
      <c r="G16" s="33">
        <v>6</v>
      </c>
      <c r="J16" s="35"/>
    </row>
    <row r="17" spans="1:11" ht="16" thickBot="1" x14ac:dyDescent="0.3">
      <c r="A17" s="62">
        <v>663</v>
      </c>
      <c r="B17" s="66" t="s">
        <v>381</v>
      </c>
      <c r="C17" s="66" t="s">
        <v>65</v>
      </c>
      <c r="D17" s="64"/>
      <c r="E17" s="62" t="s">
        <v>64</v>
      </c>
      <c r="F17" s="32" t="s">
        <v>60</v>
      </c>
      <c r="G17" s="33">
        <v>6</v>
      </c>
      <c r="J17" s="35"/>
      <c r="K17" s="40"/>
    </row>
    <row r="18" spans="1:11" ht="16" thickBot="1" x14ac:dyDescent="0.3">
      <c r="A18" s="62">
        <v>664</v>
      </c>
      <c r="B18" s="66" t="s">
        <v>380</v>
      </c>
      <c r="C18" s="66" t="s">
        <v>379</v>
      </c>
      <c r="D18" s="64"/>
      <c r="E18" s="62" t="s">
        <v>64</v>
      </c>
      <c r="F18" s="32" t="s">
        <v>60</v>
      </c>
      <c r="G18" s="33">
        <v>6</v>
      </c>
      <c r="J18" s="35"/>
    </row>
    <row r="19" spans="1:11" ht="16" thickBot="1" x14ac:dyDescent="0.3">
      <c r="A19" s="62">
        <v>665</v>
      </c>
      <c r="B19" s="66" t="s">
        <v>378</v>
      </c>
      <c r="C19" s="66" t="s">
        <v>66</v>
      </c>
      <c r="D19" s="67"/>
      <c r="E19" s="62" t="s">
        <v>67</v>
      </c>
      <c r="F19" s="32" t="s">
        <v>60</v>
      </c>
      <c r="G19" s="33">
        <v>6</v>
      </c>
      <c r="J19" s="35"/>
      <c r="K19" s="40"/>
    </row>
    <row r="20" spans="1:11" ht="16" thickBot="1" x14ac:dyDescent="0.3">
      <c r="A20" s="62">
        <v>666</v>
      </c>
      <c r="B20" s="66"/>
      <c r="C20" s="66" t="s">
        <v>379</v>
      </c>
      <c r="D20" s="61"/>
      <c r="E20" s="62" t="s">
        <v>68</v>
      </c>
      <c r="F20" s="32" t="s">
        <v>60</v>
      </c>
      <c r="G20" s="33">
        <v>6</v>
      </c>
      <c r="J20" s="35"/>
      <c r="K20" s="40"/>
    </row>
    <row r="21" spans="1:11" ht="15" customHeight="1" thickBot="1" x14ac:dyDescent="0.3">
      <c r="A21" s="62">
        <v>667</v>
      </c>
      <c r="B21" s="66" t="s">
        <v>69</v>
      </c>
      <c r="C21" s="66" t="s">
        <v>70</v>
      </c>
      <c r="D21" s="63"/>
      <c r="E21" s="62" t="s">
        <v>71</v>
      </c>
      <c r="F21" s="32" t="s">
        <v>60</v>
      </c>
      <c r="G21" s="33">
        <v>6</v>
      </c>
      <c r="J21" s="35"/>
      <c r="K21" s="40"/>
    </row>
    <row r="22" spans="1:11" ht="16" thickBot="1" x14ac:dyDescent="0.3">
      <c r="A22" s="62">
        <v>668</v>
      </c>
      <c r="B22" s="66" t="s">
        <v>72</v>
      </c>
      <c r="C22" s="66" t="s">
        <v>73</v>
      </c>
      <c r="D22" s="64"/>
      <c r="E22" s="62" t="s">
        <v>71</v>
      </c>
      <c r="F22" s="32" t="s">
        <v>60</v>
      </c>
      <c r="G22" s="33">
        <v>6</v>
      </c>
      <c r="J22" s="35"/>
    </row>
    <row r="23" spans="1:11" ht="16" thickBot="1" x14ac:dyDescent="0.3">
      <c r="A23" s="62">
        <v>669</v>
      </c>
      <c r="B23" s="66" t="s">
        <v>74</v>
      </c>
      <c r="C23" s="66" t="s">
        <v>75</v>
      </c>
      <c r="D23" s="64"/>
      <c r="E23" s="62" t="s">
        <v>76</v>
      </c>
      <c r="F23" s="32" t="s">
        <v>60</v>
      </c>
      <c r="G23" s="33">
        <v>6</v>
      </c>
      <c r="J23" s="35"/>
      <c r="K23" s="40"/>
    </row>
    <row r="24" spans="1:11" ht="16" thickBot="1" x14ac:dyDescent="0.3">
      <c r="A24" s="62">
        <v>670</v>
      </c>
      <c r="B24" s="66" t="s">
        <v>77</v>
      </c>
      <c r="C24" s="66" t="s">
        <v>78</v>
      </c>
      <c r="D24" s="64"/>
      <c r="E24" s="62" t="s">
        <v>76</v>
      </c>
      <c r="F24" s="32" t="s">
        <v>60</v>
      </c>
      <c r="G24" s="33">
        <v>6</v>
      </c>
      <c r="J24" s="35"/>
      <c r="K24" s="40"/>
    </row>
    <row r="25" spans="1:11" ht="16" thickBot="1" x14ac:dyDescent="0.3">
      <c r="A25" s="62">
        <v>671</v>
      </c>
      <c r="B25" s="66" t="s">
        <v>79</v>
      </c>
      <c r="C25" s="66" t="s">
        <v>80</v>
      </c>
      <c r="D25" s="64"/>
      <c r="E25" s="62" t="s">
        <v>76</v>
      </c>
      <c r="F25" s="32" t="s">
        <v>60</v>
      </c>
      <c r="G25" s="33">
        <v>6</v>
      </c>
      <c r="J25" s="35"/>
    </row>
    <row r="26" spans="1:11" ht="16" thickBot="1" x14ac:dyDescent="0.3">
      <c r="A26" s="59">
        <v>708</v>
      </c>
      <c r="B26" s="65" t="s">
        <v>81</v>
      </c>
      <c r="C26" s="65" t="s">
        <v>82</v>
      </c>
      <c r="D26" s="64"/>
      <c r="E26" s="59" t="s">
        <v>83</v>
      </c>
      <c r="F26" s="32" t="s">
        <v>84</v>
      </c>
      <c r="G26" s="33">
        <v>6</v>
      </c>
      <c r="J26" s="35"/>
    </row>
    <row r="27" spans="1:11" ht="16" thickBot="1" x14ac:dyDescent="0.3">
      <c r="A27" s="62">
        <v>709</v>
      </c>
      <c r="B27" s="66" t="s">
        <v>85</v>
      </c>
      <c r="C27" s="66" t="s">
        <v>86</v>
      </c>
      <c r="D27" s="64"/>
      <c r="E27" s="62" t="s">
        <v>87</v>
      </c>
      <c r="F27" s="32" t="s">
        <v>84</v>
      </c>
      <c r="G27" s="33">
        <v>6</v>
      </c>
      <c r="J27" s="35"/>
    </row>
    <row r="28" spans="1:11" ht="16" thickBot="1" x14ac:dyDescent="0.3">
      <c r="A28" s="62">
        <v>710</v>
      </c>
      <c r="B28" s="66" t="s">
        <v>88</v>
      </c>
      <c r="C28" s="66" t="s">
        <v>89</v>
      </c>
      <c r="D28" s="64"/>
      <c r="E28" s="62" t="s">
        <v>90</v>
      </c>
      <c r="F28" s="32" t="s">
        <v>84</v>
      </c>
      <c r="G28" s="33">
        <v>6</v>
      </c>
      <c r="J28" s="35"/>
    </row>
    <row r="29" spans="1:11" ht="16" thickBot="1" x14ac:dyDescent="0.3">
      <c r="A29" s="62">
        <v>711</v>
      </c>
      <c r="B29" s="66" t="s">
        <v>91</v>
      </c>
      <c r="C29" s="66" t="s">
        <v>92</v>
      </c>
      <c r="D29" s="64"/>
      <c r="E29" s="62" t="s">
        <v>93</v>
      </c>
      <c r="F29" s="32" t="s">
        <v>84</v>
      </c>
      <c r="G29" s="33">
        <v>6</v>
      </c>
      <c r="I29" s="41"/>
      <c r="J29" s="35"/>
    </row>
    <row r="30" spans="1:11" ht="16" thickBot="1" x14ac:dyDescent="0.3">
      <c r="A30" s="62">
        <v>712</v>
      </c>
      <c r="B30" s="66" t="s">
        <v>94</v>
      </c>
      <c r="C30" s="66" t="s">
        <v>95</v>
      </c>
      <c r="D30" s="71"/>
      <c r="E30" s="62" t="s">
        <v>96</v>
      </c>
      <c r="F30" s="32" t="s">
        <v>84</v>
      </c>
      <c r="G30" s="33">
        <v>6</v>
      </c>
      <c r="I30" s="41"/>
      <c r="J30" s="42"/>
      <c r="K30" s="40"/>
    </row>
    <row r="31" spans="1:11" ht="16" thickBot="1" x14ac:dyDescent="0.3">
      <c r="A31" s="62">
        <v>713</v>
      </c>
      <c r="B31" s="66" t="s">
        <v>97</v>
      </c>
      <c r="C31" s="66" t="s">
        <v>98</v>
      </c>
      <c r="D31" s="70"/>
      <c r="E31" s="62" t="s">
        <v>99</v>
      </c>
      <c r="F31" s="32" t="s">
        <v>84</v>
      </c>
      <c r="G31" s="33">
        <v>6</v>
      </c>
      <c r="I31" s="41"/>
      <c r="J31" s="42"/>
      <c r="K31" s="40"/>
    </row>
    <row r="32" spans="1:11" ht="18" customHeight="1" thickBot="1" x14ac:dyDescent="0.3">
      <c r="A32" s="62">
        <v>714</v>
      </c>
      <c r="B32" s="66" t="s">
        <v>100</v>
      </c>
      <c r="C32" s="66" t="s">
        <v>101</v>
      </c>
      <c r="D32" s="68"/>
      <c r="E32" s="62" t="s">
        <v>102</v>
      </c>
      <c r="F32" s="32" t="s">
        <v>84</v>
      </c>
      <c r="G32" s="33">
        <v>6</v>
      </c>
      <c r="I32" s="41"/>
      <c r="J32" s="42"/>
      <c r="K32" s="40"/>
    </row>
    <row r="33" spans="1:11" ht="13.5" customHeight="1" thickBot="1" x14ac:dyDescent="0.3">
      <c r="A33" s="62">
        <v>715</v>
      </c>
      <c r="B33" s="66" t="s">
        <v>103</v>
      </c>
      <c r="C33" s="66" t="s">
        <v>104</v>
      </c>
      <c r="D33" s="69"/>
      <c r="E33" s="62" t="s">
        <v>102</v>
      </c>
      <c r="F33" s="32" t="s">
        <v>84</v>
      </c>
      <c r="G33" s="33">
        <v>6</v>
      </c>
      <c r="I33" s="41"/>
      <c r="J33" s="42"/>
      <c r="K33" s="40"/>
    </row>
    <row r="34" spans="1:11" ht="16" thickBot="1" x14ac:dyDescent="0.3">
      <c r="A34" s="62">
        <v>716</v>
      </c>
      <c r="B34" s="66" t="s">
        <v>105</v>
      </c>
      <c r="C34" s="66" t="s">
        <v>106</v>
      </c>
      <c r="D34" s="70"/>
      <c r="E34" s="62" t="s">
        <v>107</v>
      </c>
      <c r="F34" s="32" t="s">
        <v>84</v>
      </c>
      <c r="G34" s="33">
        <v>6</v>
      </c>
      <c r="I34" s="41"/>
      <c r="J34" s="42"/>
    </row>
    <row r="35" spans="1:11" ht="16" thickBot="1" x14ac:dyDescent="0.3">
      <c r="A35" s="62">
        <v>717</v>
      </c>
      <c r="B35" s="66" t="s">
        <v>108</v>
      </c>
      <c r="C35" s="66" t="s">
        <v>109</v>
      </c>
      <c r="D35" s="70"/>
      <c r="E35" s="62" t="s">
        <v>107</v>
      </c>
      <c r="F35" s="32" t="s">
        <v>84</v>
      </c>
      <c r="G35" s="33">
        <v>6</v>
      </c>
      <c r="I35" s="41"/>
      <c r="J35" s="42"/>
      <c r="K35" s="40"/>
    </row>
    <row r="36" spans="1:11" ht="16" thickBot="1" x14ac:dyDescent="0.3">
      <c r="A36" s="62">
        <v>718</v>
      </c>
      <c r="B36" s="66" t="s">
        <v>110</v>
      </c>
      <c r="C36" s="66" t="s">
        <v>42</v>
      </c>
      <c r="D36" s="66"/>
      <c r="E36" s="62" t="s">
        <v>107</v>
      </c>
      <c r="F36" s="32" t="s">
        <v>84</v>
      </c>
      <c r="G36" s="33">
        <v>6</v>
      </c>
      <c r="I36" s="41"/>
      <c r="J36" s="42"/>
    </row>
    <row r="37" spans="1:11" ht="16" thickBot="1" x14ac:dyDescent="0.3">
      <c r="A37" s="62">
        <v>719</v>
      </c>
      <c r="B37" s="66" t="s">
        <v>111</v>
      </c>
      <c r="C37" s="66" t="s">
        <v>112</v>
      </c>
      <c r="D37" s="66"/>
      <c r="E37" s="62" t="s">
        <v>107</v>
      </c>
      <c r="F37" s="32" t="s">
        <v>84</v>
      </c>
      <c r="G37" s="33">
        <v>6</v>
      </c>
      <c r="I37" s="41"/>
      <c r="J37" s="34"/>
    </row>
    <row r="38" spans="1:11" ht="17.25" customHeight="1" thickBot="1" x14ac:dyDescent="0.3">
      <c r="A38" s="59">
        <v>756</v>
      </c>
      <c r="B38" s="65" t="s">
        <v>113</v>
      </c>
      <c r="C38" s="65" t="s">
        <v>114</v>
      </c>
      <c r="D38" s="66"/>
      <c r="E38" s="59" t="s">
        <v>115</v>
      </c>
      <c r="F38" s="32" t="s">
        <v>116</v>
      </c>
      <c r="G38" s="33">
        <v>6</v>
      </c>
      <c r="I38" s="41"/>
      <c r="J38" s="42"/>
      <c r="K38" s="40"/>
    </row>
    <row r="39" spans="1:11" ht="16" thickBot="1" x14ac:dyDescent="0.3">
      <c r="A39" s="62">
        <v>757</v>
      </c>
      <c r="B39" s="66" t="s">
        <v>117</v>
      </c>
      <c r="C39" s="66" t="s">
        <v>118</v>
      </c>
      <c r="D39" s="66"/>
      <c r="E39" s="62" t="s">
        <v>119</v>
      </c>
      <c r="F39" s="32" t="s">
        <v>116</v>
      </c>
      <c r="G39" s="33">
        <v>6</v>
      </c>
      <c r="I39" s="41"/>
      <c r="J39" s="42"/>
      <c r="K39" s="40"/>
    </row>
    <row r="40" spans="1:11" ht="16" thickBot="1" x14ac:dyDescent="0.3">
      <c r="A40" s="62">
        <v>758</v>
      </c>
      <c r="B40" s="66" t="s">
        <v>120</v>
      </c>
      <c r="C40" s="66" t="s">
        <v>121</v>
      </c>
      <c r="D40" s="70"/>
      <c r="E40" s="62" t="s">
        <v>119</v>
      </c>
      <c r="F40" s="32" t="s">
        <v>116</v>
      </c>
      <c r="G40" s="33">
        <v>6</v>
      </c>
      <c r="I40" s="41"/>
      <c r="J40" s="35"/>
    </row>
    <row r="41" spans="1:11" ht="16" thickBot="1" x14ac:dyDescent="0.3">
      <c r="A41" s="62">
        <v>759</v>
      </c>
      <c r="B41" s="66" t="s">
        <v>122</v>
      </c>
      <c r="C41" s="66" t="s">
        <v>123</v>
      </c>
      <c r="D41" s="70"/>
      <c r="E41" s="62" t="s">
        <v>115</v>
      </c>
      <c r="F41" s="32" t="s">
        <v>116</v>
      </c>
      <c r="G41" s="33">
        <v>6</v>
      </c>
      <c r="I41" s="41"/>
      <c r="J41" s="35"/>
    </row>
    <row r="42" spans="1:11" ht="16" thickBot="1" x14ac:dyDescent="0.3">
      <c r="A42" s="62">
        <v>760</v>
      </c>
      <c r="B42" s="66" t="s">
        <v>124</v>
      </c>
      <c r="C42" s="66" t="s">
        <v>125</v>
      </c>
      <c r="D42" s="66"/>
      <c r="E42" s="62" t="s">
        <v>126</v>
      </c>
      <c r="F42" s="32" t="s">
        <v>116</v>
      </c>
      <c r="G42" s="33">
        <v>6</v>
      </c>
      <c r="I42" s="41"/>
      <c r="J42" s="35"/>
    </row>
    <row r="43" spans="1:11" ht="16" thickBot="1" x14ac:dyDescent="0.3">
      <c r="A43" s="62">
        <v>761</v>
      </c>
      <c r="B43" s="66" t="s">
        <v>127</v>
      </c>
      <c r="C43" s="66" t="s">
        <v>128</v>
      </c>
      <c r="D43" s="61"/>
      <c r="E43" s="62" t="s">
        <v>115</v>
      </c>
      <c r="F43" s="32" t="s">
        <v>116</v>
      </c>
      <c r="G43" s="33">
        <v>6</v>
      </c>
      <c r="I43" s="41"/>
      <c r="J43" s="35"/>
    </row>
    <row r="44" spans="1:11" ht="16" thickBot="1" x14ac:dyDescent="0.3">
      <c r="A44" s="62">
        <v>762</v>
      </c>
      <c r="B44" s="66" t="s">
        <v>129</v>
      </c>
      <c r="C44" s="66" t="s">
        <v>130</v>
      </c>
      <c r="D44" s="63"/>
      <c r="E44" s="62" t="s">
        <v>131</v>
      </c>
      <c r="F44" s="32" t="s">
        <v>116</v>
      </c>
      <c r="G44" s="33">
        <v>6</v>
      </c>
      <c r="I44" s="41"/>
      <c r="J44" s="35"/>
    </row>
    <row r="45" spans="1:11" ht="16" thickBot="1" x14ac:dyDescent="0.3">
      <c r="A45" s="62">
        <v>763</v>
      </c>
      <c r="B45" s="66" t="s">
        <v>129</v>
      </c>
      <c r="C45" s="66" t="s">
        <v>132</v>
      </c>
      <c r="D45" s="64"/>
      <c r="E45" s="62" t="s">
        <v>131</v>
      </c>
      <c r="F45" s="32" t="s">
        <v>116</v>
      </c>
      <c r="G45" s="33">
        <v>6</v>
      </c>
      <c r="I45" s="41"/>
      <c r="J45" s="35"/>
    </row>
    <row r="46" spans="1:11" ht="16" thickBot="1" x14ac:dyDescent="0.3">
      <c r="A46" s="62">
        <v>764</v>
      </c>
      <c r="B46" s="66" t="s">
        <v>133</v>
      </c>
      <c r="C46" s="66" t="s">
        <v>134</v>
      </c>
      <c r="D46" s="64"/>
      <c r="E46" s="62" t="s">
        <v>115</v>
      </c>
      <c r="F46" s="32" t="s">
        <v>116</v>
      </c>
      <c r="G46" s="33">
        <v>6</v>
      </c>
      <c r="I46" s="41"/>
      <c r="J46" s="35"/>
    </row>
    <row r="47" spans="1:11" ht="16" thickBot="1" x14ac:dyDescent="0.3">
      <c r="A47" s="62">
        <v>765</v>
      </c>
      <c r="B47" s="66" t="s">
        <v>135</v>
      </c>
      <c r="C47" s="66" t="s">
        <v>136</v>
      </c>
      <c r="D47" s="64"/>
      <c r="E47" s="62" t="s">
        <v>126</v>
      </c>
      <c r="F47" s="32" t="s">
        <v>116</v>
      </c>
      <c r="G47" s="33">
        <v>6</v>
      </c>
      <c r="I47" s="41"/>
      <c r="J47" s="35"/>
    </row>
    <row r="48" spans="1:11" ht="16" thickBot="1" x14ac:dyDescent="0.3">
      <c r="A48" s="62">
        <v>766</v>
      </c>
      <c r="B48" s="66" t="s">
        <v>137</v>
      </c>
      <c r="C48" s="66" t="s">
        <v>138</v>
      </c>
      <c r="D48" s="64"/>
      <c r="E48" s="62" t="s">
        <v>119</v>
      </c>
      <c r="F48" s="32" t="s">
        <v>116</v>
      </c>
      <c r="G48" s="33">
        <v>6</v>
      </c>
      <c r="I48" s="41"/>
      <c r="J48" s="35"/>
    </row>
    <row r="49" spans="1:11" ht="16" thickBot="1" x14ac:dyDescent="0.3">
      <c r="A49" s="62">
        <v>767</v>
      </c>
      <c r="B49" s="66" t="s">
        <v>139</v>
      </c>
      <c r="C49" s="66" t="s">
        <v>140</v>
      </c>
      <c r="D49" s="64"/>
      <c r="E49" s="62" t="s">
        <v>131</v>
      </c>
      <c r="F49" s="32" t="s">
        <v>116</v>
      </c>
      <c r="G49" s="33">
        <v>6</v>
      </c>
      <c r="I49" s="41"/>
      <c r="J49" s="35"/>
      <c r="K49" s="40"/>
    </row>
    <row r="50" spans="1:11" ht="16" thickBot="1" x14ac:dyDescent="0.3">
      <c r="A50" s="59">
        <v>843</v>
      </c>
      <c r="B50" s="65" t="s">
        <v>141</v>
      </c>
      <c r="C50" s="65" t="s">
        <v>142</v>
      </c>
      <c r="D50" s="63"/>
      <c r="E50" s="59" t="s">
        <v>143</v>
      </c>
      <c r="F50" s="32" t="s">
        <v>144</v>
      </c>
      <c r="G50" s="33">
        <v>6</v>
      </c>
      <c r="I50" s="41"/>
      <c r="J50" s="35"/>
      <c r="K50" s="40"/>
    </row>
    <row r="51" spans="1:11" ht="16" thickBot="1" x14ac:dyDescent="0.3">
      <c r="A51" s="62">
        <v>844</v>
      </c>
      <c r="B51" s="66" t="s">
        <v>145</v>
      </c>
      <c r="C51" s="66" t="s">
        <v>146</v>
      </c>
      <c r="D51" s="64"/>
      <c r="E51" s="62" t="s">
        <v>143</v>
      </c>
      <c r="F51" s="32" t="s">
        <v>144</v>
      </c>
      <c r="G51" s="33">
        <v>6</v>
      </c>
      <c r="I51" s="41"/>
      <c r="J51" s="35"/>
    </row>
    <row r="52" spans="1:11" ht="16" thickBot="1" x14ac:dyDescent="0.3">
      <c r="A52" s="62">
        <v>845</v>
      </c>
      <c r="B52" s="66" t="s">
        <v>41</v>
      </c>
      <c r="C52" s="66" t="s">
        <v>147</v>
      </c>
      <c r="D52" s="71"/>
      <c r="E52" s="62" t="s">
        <v>143</v>
      </c>
      <c r="F52" s="32" t="s">
        <v>144</v>
      </c>
      <c r="G52" s="33">
        <v>6</v>
      </c>
      <c r="I52" s="41"/>
      <c r="J52" s="35"/>
    </row>
    <row r="53" spans="1:11" ht="16" thickBot="1" x14ac:dyDescent="0.3">
      <c r="A53" s="62">
        <v>846</v>
      </c>
      <c r="B53" s="66" t="s">
        <v>148</v>
      </c>
      <c r="C53" s="66" t="s">
        <v>149</v>
      </c>
      <c r="D53" s="70"/>
      <c r="E53" s="62" t="s">
        <v>150</v>
      </c>
      <c r="F53" s="32" t="s">
        <v>144</v>
      </c>
      <c r="G53" s="33">
        <v>6</v>
      </c>
      <c r="I53" s="41"/>
      <c r="J53" s="35"/>
      <c r="K53" s="40"/>
    </row>
    <row r="54" spans="1:11" ht="16" thickBot="1" x14ac:dyDescent="0.3">
      <c r="A54" s="62">
        <v>847</v>
      </c>
      <c r="B54" s="66" t="s">
        <v>151</v>
      </c>
      <c r="C54" s="66" t="s">
        <v>152</v>
      </c>
      <c r="D54" s="70"/>
      <c r="E54" s="62" t="s">
        <v>150</v>
      </c>
      <c r="F54" s="32" t="s">
        <v>144</v>
      </c>
      <c r="G54" s="33">
        <v>6</v>
      </c>
      <c r="I54" s="41"/>
      <c r="J54" s="35"/>
    </row>
    <row r="55" spans="1:11" ht="16" thickBot="1" x14ac:dyDescent="0.3">
      <c r="A55" s="62">
        <v>848</v>
      </c>
      <c r="B55" s="66" t="s">
        <v>153</v>
      </c>
      <c r="C55" s="66" t="s">
        <v>154</v>
      </c>
      <c r="D55" s="70"/>
      <c r="E55" s="62" t="s">
        <v>150</v>
      </c>
      <c r="F55" s="32" t="s">
        <v>144</v>
      </c>
      <c r="G55" s="33">
        <v>6</v>
      </c>
      <c r="I55" s="41"/>
      <c r="J55" s="35"/>
    </row>
    <row r="56" spans="1:11" ht="16" thickBot="1" x14ac:dyDescent="0.3">
      <c r="A56" s="62">
        <v>849</v>
      </c>
      <c r="B56" s="66" t="s">
        <v>155</v>
      </c>
      <c r="C56" s="66" t="s">
        <v>156</v>
      </c>
      <c r="D56" s="70"/>
      <c r="E56" s="62" t="s">
        <v>157</v>
      </c>
      <c r="F56" s="32" t="s">
        <v>144</v>
      </c>
      <c r="G56" s="33">
        <v>6</v>
      </c>
      <c r="I56" s="41"/>
      <c r="J56" s="35"/>
      <c r="K56" s="40"/>
    </row>
    <row r="57" spans="1:11" ht="16" thickBot="1" x14ac:dyDescent="0.3">
      <c r="A57" s="62">
        <v>850</v>
      </c>
      <c r="B57" s="66" t="s">
        <v>158</v>
      </c>
      <c r="C57" s="66" t="s">
        <v>159</v>
      </c>
      <c r="D57" s="70"/>
      <c r="E57" s="62" t="s">
        <v>157</v>
      </c>
      <c r="F57" s="32" t="s">
        <v>144</v>
      </c>
      <c r="G57" s="33">
        <v>6</v>
      </c>
      <c r="I57" s="41"/>
      <c r="J57" s="35"/>
      <c r="K57" s="40"/>
    </row>
    <row r="58" spans="1:11" ht="16" thickBot="1" x14ac:dyDescent="0.3">
      <c r="A58" s="62">
        <v>851</v>
      </c>
      <c r="B58" s="66" t="s">
        <v>160</v>
      </c>
      <c r="C58" s="66" t="s">
        <v>161</v>
      </c>
      <c r="D58" s="61"/>
      <c r="E58" s="62" t="s">
        <v>162</v>
      </c>
      <c r="F58" s="32" t="s">
        <v>144</v>
      </c>
      <c r="G58" s="33">
        <v>6</v>
      </c>
      <c r="I58" s="41"/>
      <c r="J58" s="35"/>
      <c r="K58" s="40"/>
    </row>
    <row r="59" spans="1:11" ht="16" thickBot="1" x14ac:dyDescent="0.3">
      <c r="A59" s="62">
        <v>852</v>
      </c>
      <c r="B59" s="66" t="s">
        <v>163</v>
      </c>
      <c r="C59" s="66" t="s">
        <v>164</v>
      </c>
      <c r="D59" s="64"/>
      <c r="E59" s="62" t="s">
        <v>162</v>
      </c>
      <c r="F59" s="32" t="s">
        <v>144</v>
      </c>
      <c r="G59" s="33">
        <v>6</v>
      </c>
      <c r="I59" s="41"/>
      <c r="J59" s="35"/>
      <c r="K59" s="40"/>
    </row>
    <row r="60" spans="1:11" ht="16" thickBot="1" x14ac:dyDescent="0.3">
      <c r="A60" s="62">
        <v>853</v>
      </c>
      <c r="B60" s="66" t="s">
        <v>165</v>
      </c>
      <c r="C60" s="66" t="s">
        <v>166</v>
      </c>
      <c r="D60" s="64"/>
      <c r="E60" s="62" t="s">
        <v>157</v>
      </c>
      <c r="F60" s="32" t="s">
        <v>144</v>
      </c>
      <c r="G60" s="33">
        <v>6</v>
      </c>
      <c r="I60" s="41"/>
      <c r="J60" s="35"/>
      <c r="K60" s="40"/>
    </row>
    <row r="61" spans="1:11" ht="16" thickBot="1" x14ac:dyDescent="0.3">
      <c r="A61" s="62">
        <v>854</v>
      </c>
      <c r="B61" s="66" t="s">
        <v>167</v>
      </c>
      <c r="C61" s="66" t="s">
        <v>136</v>
      </c>
      <c r="D61" s="64"/>
      <c r="E61" s="62" t="s">
        <v>157</v>
      </c>
      <c r="F61" s="32" t="s">
        <v>144</v>
      </c>
      <c r="G61" s="33">
        <v>6</v>
      </c>
      <c r="I61" s="41"/>
      <c r="J61" s="35"/>
      <c r="K61" s="40"/>
    </row>
    <row r="62" spans="1:11" ht="16" thickBot="1" x14ac:dyDescent="0.3">
      <c r="A62" s="59">
        <v>614</v>
      </c>
      <c r="B62" s="65" t="s">
        <v>168</v>
      </c>
      <c r="C62" s="65" t="s">
        <v>169</v>
      </c>
      <c r="D62" s="64"/>
      <c r="E62" s="59" t="s">
        <v>170</v>
      </c>
      <c r="F62" s="32" t="s">
        <v>171</v>
      </c>
      <c r="G62" s="33">
        <v>6</v>
      </c>
      <c r="I62" s="41"/>
      <c r="J62" s="35"/>
      <c r="K62" s="40"/>
    </row>
    <row r="63" spans="1:11" ht="16" thickBot="1" x14ac:dyDescent="0.3">
      <c r="A63" s="62">
        <v>615</v>
      </c>
      <c r="B63" s="66" t="s">
        <v>172</v>
      </c>
      <c r="C63" s="66" t="s">
        <v>114</v>
      </c>
      <c r="D63" s="64"/>
      <c r="E63" s="62" t="s">
        <v>173</v>
      </c>
      <c r="F63" s="32" t="s">
        <v>171</v>
      </c>
      <c r="G63" s="33">
        <v>6</v>
      </c>
      <c r="I63" s="41"/>
      <c r="J63" s="35"/>
      <c r="K63" s="40"/>
    </row>
    <row r="64" spans="1:11" ht="16" thickBot="1" x14ac:dyDescent="0.3">
      <c r="A64" s="62">
        <v>616</v>
      </c>
      <c r="B64" s="66" t="s">
        <v>174</v>
      </c>
      <c r="C64" s="66" t="s">
        <v>175</v>
      </c>
      <c r="D64" s="60"/>
      <c r="E64" s="62" t="s">
        <v>176</v>
      </c>
      <c r="F64" s="32" t="s">
        <v>171</v>
      </c>
      <c r="G64" s="33">
        <v>6</v>
      </c>
      <c r="I64" s="41"/>
      <c r="J64" s="35"/>
      <c r="K64" s="40"/>
    </row>
    <row r="65" spans="1:11" ht="16" thickBot="1" x14ac:dyDescent="0.3">
      <c r="A65" s="62">
        <v>617</v>
      </c>
      <c r="B65" s="66" t="s">
        <v>177</v>
      </c>
      <c r="C65" s="66" t="s">
        <v>178</v>
      </c>
      <c r="D65" s="64"/>
      <c r="E65" s="62" t="s">
        <v>179</v>
      </c>
      <c r="F65" s="32" t="s">
        <v>171</v>
      </c>
      <c r="G65" s="33">
        <v>6</v>
      </c>
      <c r="I65" s="41"/>
      <c r="J65" s="35"/>
      <c r="K65" s="40"/>
    </row>
    <row r="66" spans="1:11" ht="16" thickBot="1" x14ac:dyDescent="0.3">
      <c r="A66" s="62">
        <v>618</v>
      </c>
      <c r="B66" s="66" t="s">
        <v>180</v>
      </c>
      <c r="C66" s="66" t="s">
        <v>181</v>
      </c>
      <c r="D66" s="63"/>
      <c r="E66" s="62" t="s">
        <v>170</v>
      </c>
      <c r="F66" s="32" t="s">
        <v>171</v>
      </c>
      <c r="G66" s="33">
        <v>6</v>
      </c>
      <c r="I66" s="41"/>
      <c r="J66" s="35"/>
      <c r="K66" s="40"/>
    </row>
    <row r="67" spans="1:11" ht="16" thickBot="1" x14ac:dyDescent="0.3">
      <c r="A67" s="62">
        <v>619</v>
      </c>
      <c r="B67" s="66" t="s">
        <v>182</v>
      </c>
      <c r="C67" s="66" t="s">
        <v>183</v>
      </c>
      <c r="D67" s="63"/>
      <c r="E67" s="62" t="s">
        <v>184</v>
      </c>
      <c r="F67" s="32" t="s">
        <v>171</v>
      </c>
      <c r="G67" s="33">
        <v>6</v>
      </c>
      <c r="I67" s="41"/>
      <c r="J67" s="35"/>
    </row>
    <row r="68" spans="1:11" ht="16" thickBot="1" x14ac:dyDescent="0.3">
      <c r="A68" s="62">
        <v>620</v>
      </c>
      <c r="B68" s="66" t="s">
        <v>95</v>
      </c>
      <c r="C68" s="66" t="s">
        <v>52</v>
      </c>
      <c r="D68" s="66"/>
      <c r="E68" s="62" t="s">
        <v>185</v>
      </c>
      <c r="F68" s="32" t="s">
        <v>171</v>
      </c>
      <c r="G68" s="33">
        <v>6</v>
      </c>
      <c r="I68" s="41"/>
      <c r="J68" s="35"/>
      <c r="K68" s="40"/>
    </row>
    <row r="69" spans="1:11" ht="16" thickBot="1" x14ac:dyDescent="0.3">
      <c r="A69" s="62">
        <v>621</v>
      </c>
      <c r="B69" s="66" t="s">
        <v>186</v>
      </c>
      <c r="C69" s="66" t="s">
        <v>187</v>
      </c>
      <c r="D69" s="72"/>
      <c r="E69" s="62" t="s">
        <v>185</v>
      </c>
      <c r="F69" s="32" t="s">
        <v>171</v>
      </c>
      <c r="G69" s="33">
        <v>6</v>
      </c>
      <c r="I69" s="41"/>
      <c r="J69" s="35"/>
      <c r="K69" s="40"/>
    </row>
    <row r="70" spans="1:11" ht="16" thickBot="1" x14ac:dyDescent="0.3">
      <c r="A70" s="62">
        <v>622</v>
      </c>
      <c r="B70" s="66" t="s">
        <v>188</v>
      </c>
      <c r="C70" s="66" t="s">
        <v>189</v>
      </c>
      <c r="D70" s="72"/>
      <c r="E70" s="62" t="s">
        <v>170</v>
      </c>
      <c r="F70" s="32" t="s">
        <v>171</v>
      </c>
      <c r="G70" s="33">
        <v>6</v>
      </c>
      <c r="I70" s="41"/>
      <c r="J70" s="35"/>
      <c r="K70" s="40"/>
    </row>
    <row r="71" spans="1:11" ht="16" thickBot="1" x14ac:dyDescent="0.3">
      <c r="A71" s="62">
        <v>623</v>
      </c>
      <c r="B71" s="66" t="s">
        <v>190</v>
      </c>
      <c r="C71" s="66" t="s">
        <v>191</v>
      </c>
      <c r="D71" s="70"/>
      <c r="E71" s="62" t="s">
        <v>192</v>
      </c>
      <c r="F71" s="32" t="s">
        <v>171</v>
      </c>
      <c r="G71" s="33">
        <v>6</v>
      </c>
      <c r="I71" s="41"/>
      <c r="J71" s="35"/>
      <c r="K71" s="40"/>
    </row>
    <row r="72" spans="1:11" ht="16" thickBot="1" x14ac:dyDescent="0.3">
      <c r="A72" s="62">
        <v>624</v>
      </c>
      <c r="B72" s="66" t="s">
        <v>193</v>
      </c>
      <c r="C72" s="66" t="s">
        <v>194</v>
      </c>
      <c r="D72" s="64"/>
      <c r="E72" s="62" t="s">
        <v>170</v>
      </c>
      <c r="F72" s="32" t="s">
        <v>171</v>
      </c>
      <c r="G72" s="33">
        <v>6</v>
      </c>
      <c r="I72" s="41"/>
      <c r="J72" s="35"/>
    </row>
    <row r="73" spans="1:11" ht="16" thickBot="1" x14ac:dyDescent="0.3">
      <c r="A73" s="62">
        <v>625</v>
      </c>
      <c r="B73" s="66" t="s">
        <v>195</v>
      </c>
      <c r="C73" s="66" t="s">
        <v>196</v>
      </c>
      <c r="D73" s="64"/>
      <c r="E73" s="62" t="s">
        <v>197</v>
      </c>
      <c r="F73" s="32" t="s">
        <v>171</v>
      </c>
      <c r="G73" s="33">
        <v>6</v>
      </c>
      <c r="I73" s="41"/>
      <c r="J73" s="35"/>
      <c r="K73" s="40"/>
    </row>
    <row r="74" spans="1:11" ht="16" thickBot="1" x14ac:dyDescent="0.3">
      <c r="A74" s="59">
        <v>885</v>
      </c>
      <c r="B74" s="55" t="s">
        <v>198</v>
      </c>
      <c r="C74" s="55" t="s">
        <v>199</v>
      </c>
      <c r="D74" s="64"/>
      <c r="E74" s="59" t="s">
        <v>200</v>
      </c>
      <c r="F74" s="32" t="s">
        <v>201</v>
      </c>
      <c r="G74" s="33">
        <v>6</v>
      </c>
      <c r="I74" s="41"/>
      <c r="J74" s="35"/>
      <c r="K74" s="40"/>
    </row>
    <row r="75" spans="1:11" ht="16" thickBot="1" x14ac:dyDescent="0.3">
      <c r="A75" s="62">
        <v>886</v>
      </c>
      <c r="B75" s="57" t="s">
        <v>202</v>
      </c>
      <c r="C75" s="57" t="s">
        <v>65</v>
      </c>
      <c r="D75" s="64"/>
      <c r="E75" s="62" t="s">
        <v>203</v>
      </c>
      <c r="F75" s="32" t="s">
        <v>201</v>
      </c>
      <c r="G75" s="33">
        <v>6</v>
      </c>
      <c r="I75" s="41"/>
      <c r="J75" s="35"/>
      <c r="K75" s="40"/>
    </row>
    <row r="76" spans="1:11" ht="16" thickBot="1" x14ac:dyDescent="0.3">
      <c r="A76" s="62">
        <v>887</v>
      </c>
      <c r="B76" s="57" t="s">
        <v>204</v>
      </c>
      <c r="C76" s="57" t="s">
        <v>205</v>
      </c>
      <c r="D76" s="64"/>
      <c r="E76" s="62" t="s">
        <v>206</v>
      </c>
      <c r="F76" s="32" t="s">
        <v>201</v>
      </c>
      <c r="G76" s="33">
        <v>6</v>
      </c>
      <c r="I76" s="41"/>
      <c r="J76" s="35"/>
      <c r="K76" s="40"/>
    </row>
    <row r="77" spans="1:11" ht="16" thickBot="1" x14ac:dyDescent="0.3">
      <c r="A77" s="62">
        <v>888</v>
      </c>
      <c r="B77" s="57" t="s">
        <v>207</v>
      </c>
      <c r="C77" s="57" t="s">
        <v>208</v>
      </c>
      <c r="D77" s="63"/>
      <c r="E77" s="62" t="s">
        <v>209</v>
      </c>
      <c r="F77" s="32" t="s">
        <v>201</v>
      </c>
      <c r="G77" s="33">
        <v>6</v>
      </c>
      <c r="I77" s="41"/>
      <c r="J77" s="35"/>
      <c r="K77" s="40"/>
    </row>
    <row r="78" spans="1:11" ht="16" thickBot="1" x14ac:dyDescent="0.3">
      <c r="A78" s="62">
        <v>889</v>
      </c>
      <c r="B78" s="57" t="s">
        <v>210</v>
      </c>
      <c r="C78" s="57" t="s">
        <v>211</v>
      </c>
      <c r="D78" s="58"/>
      <c r="E78" s="62" t="s">
        <v>212</v>
      </c>
      <c r="F78" s="32" t="s">
        <v>201</v>
      </c>
      <c r="G78" s="33">
        <v>6</v>
      </c>
      <c r="I78" s="41"/>
      <c r="J78" s="35"/>
      <c r="K78" s="40"/>
    </row>
    <row r="79" spans="1:11" ht="16" thickBot="1" x14ac:dyDescent="0.3">
      <c r="A79" s="62">
        <v>890</v>
      </c>
      <c r="B79" s="57" t="s">
        <v>213</v>
      </c>
      <c r="C79" s="57" t="s">
        <v>214</v>
      </c>
      <c r="D79" s="58"/>
      <c r="E79" s="62" t="s">
        <v>203</v>
      </c>
      <c r="F79" s="32" t="s">
        <v>201</v>
      </c>
      <c r="G79" s="33">
        <v>6</v>
      </c>
      <c r="I79" s="41"/>
      <c r="J79" s="43"/>
    </row>
    <row r="80" spans="1:11" ht="16" thickBot="1" x14ac:dyDescent="0.3">
      <c r="A80" s="62">
        <v>891</v>
      </c>
      <c r="B80" s="57" t="s">
        <v>215</v>
      </c>
      <c r="C80" s="57" t="s">
        <v>216</v>
      </c>
      <c r="D80" s="58"/>
      <c r="E80" s="62" t="s">
        <v>217</v>
      </c>
      <c r="F80" s="32" t="s">
        <v>201</v>
      </c>
      <c r="G80" s="33">
        <v>6</v>
      </c>
      <c r="I80" s="41"/>
      <c r="J80" s="43"/>
    </row>
    <row r="81" spans="1:10" ht="16" thickBot="1" x14ac:dyDescent="0.3">
      <c r="A81" s="62">
        <v>892</v>
      </c>
      <c r="B81" s="57" t="s">
        <v>218</v>
      </c>
      <c r="C81" s="57" t="s">
        <v>52</v>
      </c>
      <c r="D81" s="58"/>
      <c r="E81" s="62" t="s">
        <v>219</v>
      </c>
      <c r="F81" s="32" t="s">
        <v>201</v>
      </c>
      <c r="G81" s="33">
        <v>6</v>
      </c>
      <c r="I81" s="41"/>
      <c r="J81" s="43"/>
    </row>
    <row r="82" spans="1:10" ht="16" thickBot="1" x14ac:dyDescent="0.3">
      <c r="A82" s="62">
        <v>893</v>
      </c>
      <c r="B82" s="57" t="s">
        <v>220</v>
      </c>
      <c r="C82" s="57" t="s">
        <v>221</v>
      </c>
      <c r="D82" s="58"/>
      <c r="E82" s="62" t="s">
        <v>203</v>
      </c>
      <c r="F82" s="32" t="s">
        <v>201</v>
      </c>
      <c r="G82" s="33">
        <v>6</v>
      </c>
      <c r="I82" s="41"/>
      <c r="J82" s="43"/>
    </row>
    <row r="83" spans="1:10" ht="16" thickBot="1" x14ac:dyDescent="0.3">
      <c r="A83" s="62">
        <v>894</v>
      </c>
      <c r="B83" s="57" t="s">
        <v>222</v>
      </c>
      <c r="C83" s="57" t="s">
        <v>223</v>
      </c>
      <c r="D83" s="58"/>
      <c r="E83" s="62" t="s">
        <v>224</v>
      </c>
      <c r="F83" s="32" t="s">
        <v>201</v>
      </c>
      <c r="G83" s="33">
        <v>6</v>
      </c>
      <c r="I83" s="41"/>
      <c r="J83" s="43"/>
    </row>
    <row r="84" spans="1:10" ht="16" thickBot="1" x14ac:dyDescent="0.3">
      <c r="A84" s="62">
        <v>895</v>
      </c>
      <c r="B84" s="57" t="s">
        <v>225</v>
      </c>
      <c r="C84" s="57" t="s">
        <v>189</v>
      </c>
      <c r="D84" s="58"/>
      <c r="E84" s="62" t="s">
        <v>200</v>
      </c>
      <c r="F84" s="32" t="s">
        <v>201</v>
      </c>
      <c r="G84" s="33">
        <v>6</v>
      </c>
      <c r="I84" s="41"/>
      <c r="J84" s="43"/>
    </row>
    <row r="85" spans="1:10" ht="16" thickBot="1" x14ac:dyDescent="0.3">
      <c r="A85" s="62">
        <v>896</v>
      </c>
      <c r="B85" s="57" t="s">
        <v>226</v>
      </c>
      <c r="C85" s="57" t="s">
        <v>227</v>
      </c>
      <c r="D85" s="58"/>
      <c r="E85" s="62" t="s">
        <v>209</v>
      </c>
      <c r="F85" s="32" t="s">
        <v>201</v>
      </c>
      <c r="G85" s="33">
        <v>6</v>
      </c>
      <c r="I85" s="41"/>
      <c r="J85" s="43"/>
    </row>
    <row r="86" spans="1:10" ht="16" thickBot="1" x14ac:dyDescent="0.3">
      <c r="A86" s="59">
        <v>974</v>
      </c>
      <c r="B86" s="55" t="s">
        <v>228</v>
      </c>
      <c r="C86" s="55" t="s">
        <v>73</v>
      </c>
      <c r="D86" s="58"/>
      <c r="E86" s="59" t="s">
        <v>229</v>
      </c>
      <c r="F86" s="32" t="s">
        <v>230</v>
      </c>
      <c r="G86" s="33">
        <v>6</v>
      </c>
      <c r="I86" s="41"/>
      <c r="J86" s="43"/>
    </row>
    <row r="87" spans="1:10" ht="16" thickBot="1" x14ac:dyDescent="0.3">
      <c r="A87" s="62">
        <v>975</v>
      </c>
      <c r="B87" s="57" t="s">
        <v>231</v>
      </c>
      <c r="C87" s="57" t="s">
        <v>232</v>
      </c>
      <c r="D87" s="58"/>
      <c r="E87" s="62" t="s">
        <v>233</v>
      </c>
      <c r="F87" s="32" t="s">
        <v>230</v>
      </c>
      <c r="G87" s="33">
        <v>6</v>
      </c>
      <c r="I87" s="41"/>
      <c r="J87" s="43"/>
    </row>
    <row r="88" spans="1:10" ht="16" thickBot="1" x14ac:dyDescent="0.3">
      <c r="A88" s="62">
        <v>976</v>
      </c>
      <c r="B88" s="57" t="s">
        <v>234</v>
      </c>
      <c r="C88" s="57" t="s">
        <v>191</v>
      </c>
      <c r="D88" s="56"/>
      <c r="E88" s="62" t="s">
        <v>235</v>
      </c>
      <c r="F88" s="32" t="s">
        <v>230</v>
      </c>
      <c r="G88" s="33">
        <v>6</v>
      </c>
      <c r="I88" s="41"/>
      <c r="J88" s="43"/>
    </row>
    <row r="89" spans="1:10" ht="16" thickBot="1" x14ac:dyDescent="0.3">
      <c r="A89" s="62">
        <v>977</v>
      </c>
      <c r="B89" s="57" t="s">
        <v>236</v>
      </c>
      <c r="C89" s="57" t="s">
        <v>237</v>
      </c>
      <c r="D89" s="58"/>
      <c r="E89" s="62" t="s">
        <v>235</v>
      </c>
      <c r="F89" s="32" t="s">
        <v>230</v>
      </c>
      <c r="G89" s="33">
        <v>6</v>
      </c>
      <c r="I89" s="41"/>
      <c r="J89" s="43"/>
    </row>
    <row r="90" spans="1:10" ht="16" thickBot="1" x14ac:dyDescent="0.3">
      <c r="A90" s="62">
        <v>978</v>
      </c>
      <c r="B90" s="57" t="s">
        <v>314</v>
      </c>
      <c r="C90" s="57" t="s">
        <v>238</v>
      </c>
      <c r="D90" s="58"/>
      <c r="E90" s="62" t="s">
        <v>239</v>
      </c>
      <c r="F90" s="32" t="s">
        <v>230</v>
      </c>
      <c r="G90" s="33">
        <v>6</v>
      </c>
      <c r="I90" s="41"/>
      <c r="J90" s="43"/>
    </row>
    <row r="91" spans="1:10" ht="16" thickBot="1" x14ac:dyDescent="0.3">
      <c r="A91" s="62">
        <v>979</v>
      </c>
      <c r="B91" s="57" t="s">
        <v>240</v>
      </c>
      <c r="C91" s="57" t="s">
        <v>241</v>
      </c>
      <c r="D91" s="58"/>
      <c r="E91" s="62" t="s">
        <v>242</v>
      </c>
      <c r="F91" s="32" t="s">
        <v>230</v>
      </c>
      <c r="G91" s="33">
        <v>6</v>
      </c>
      <c r="I91" s="41"/>
      <c r="J91" s="43"/>
    </row>
    <row r="92" spans="1:10" ht="16" thickBot="1" x14ac:dyDescent="0.3">
      <c r="A92" s="62">
        <v>980</v>
      </c>
      <c r="B92" s="57" t="s">
        <v>243</v>
      </c>
      <c r="C92" s="57" t="s">
        <v>208</v>
      </c>
      <c r="D92" s="58"/>
      <c r="E92" s="62" t="s">
        <v>242</v>
      </c>
      <c r="F92" s="32" t="s">
        <v>230</v>
      </c>
      <c r="G92" s="33">
        <v>6</v>
      </c>
      <c r="I92" s="41"/>
      <c r="J92" s="43"/>
    </row>
    <row r="93" spans="1:10" ht="16" thickBot="1" x14ac:dyDescent="0.3">
      <c r="A93" s="62">
        <v>981</v>
      </c>
      <c r="B93" s="57" t="s">
        <v>244</v>
      </c>
      <c r="C93" s="57" t="s">
        <v>245</v>
      </c>
      <c r="D93" s="58"/>
      <c r="E93" s="62" t="s">
        <v>233</v>
      </c>
      <c r="F93" s="32" t="s">
        <v>230</v>
      </c>
      <c r="G93" s="33">
        <v>6</v>
      </c>
      <c r="I93" s="41"/>
      <c r="J93" s="43"/>
    </row>
    <row r="94" spans="1:10" ht="16" thickBot="1" x14ac:dyDescent="0.3">
      <c r="A94" s="62">
        <v>982</v>
      </c>
      <c r="B94" s="57" t="s">
        <v>246</v>
      </c>
      <c r="C94" s="57" t="s">
        <v>214</v>
      </c>
      <c r="D94" s="58"/>
      <c r="E94" s="62" t="s">
        <v>233</v>
      </c>
      <c r="F94" s="32" t="s">
        <v>230</v>
      </c>
      <c r="G94" s="33">
        <v>6</v>
      </c>
      <c r="I94" s="41"/>
      <c r="J94" s="43"/>
    </row>
    <row r="95" spans="1:10" ht="16" thickBot="1" x14ac:dyDescent="0.3">
      <c r="A95" s="62">
        <v>983</v>
      </c>
      <c r="B95" s="57" t="s">
        <v>158</v>
      </c>
      <c r="C95" s="57" t="s">
        <v>247</v>
      </c>
      <c r="D95" s="58"/>
      <c r="E95" s="62" t="s">
        <v>235</v>
      </c>
      <c r="F95" s="32" t="s">
        <v>230</v>
      </c>
      <c r="G95" s="33">
        <v>6</v>
      </c>
      <c r="I95" s="41"/>
      <c r="J95" s="43"/>
    </row>
    <row r="96" spans="1:10" ht="16" thickBot="1" x14ac:dyDescent="0.3">
      <c r="A96" s="62">
        <v>984</v>
      </c>
      <c r="B96" s="57" t="s">
        <v>248</v>
      </c>
      <c r="C96" s="57" t="s">
        <v>86</v>
      </c>
      <c r="D96" s="58"/>
      <c r="E96" s="62" t="s">
        <v>233</v>
      </c>
      <c r="F96" s="32" t="s">
        <v>230</v>
      </c>
      <c r="G96" s="33">
        <v>6</v>
      </c>
      <c r="I96" s="41"/>
      <c r="J96" s="43"/>
    </row>
    <row r="97" spans="1:10" ht="16" thickBot="1" x14ac:dyDescent="0.3">
      <c r="A97" s="62">
        <v>985</v>
      </c>
      <c r="B97" s="57" t="s">
        <v>315</v>
      </c>
      <c r="C97" s="57" t="s">
        <v>52</v>
      </c>
      <c r="D97" s="58"/>
      <c r="E97" s="62" t="s">
        <v>249</v>
      </c>
      <c r="F97" s="32" t="s">
        <v>230</v>
      </c>
      <c r="G97" s="33">
        <v>6</v>
      </c>
      <c r="I97" s="41"/>
      <c r="J97" s="43"/>
    </row>
    <row r="98" spans="1:10" ht="16" thickBot="1" x14ac:dyDescent="0.3">
      <c r="A98" s="59">
        <v>684</v>
      </c>
      <c r="B98" s="65" t="s">
        <v>250</v>
      </c>
      <c r="C98" s="73" t="s">
        <v>251</v>
      </c>
      <c r="D98" s="58"/>
      <c r="E98" s="74" t="s">
        <v>252</v>
      </c>
      <c r="F98" s="32" t="s">
        <v>253</v>
      </c>
      <c r="G98" s="33">
        <v>6</v>
      </c>
      <c r="I98" s="41"/>
      <c r="J98" s="43"/>
    </row>
    <row r="99" spans="1:10" ht="16" thickBot="1" x14ac:dyDescent="0.3">
      <c r="A99" s="62">
        <v>685</v>
      </c>
      <c r="B99" s="66" t="s">
        <v>254</v>
      </c>
      <c r="C99" s="73" t="s">
        <v>255</v>
      </c>
      <c r="D99" s="58"/>
      <c r="E99" s="74" t="s">
        <v>256</v>
      </c>
      <c r="F99" s="32" t="s">
        <v>253</v>
      </c>
      <c r="G99" s="33">
        <v>6</v>
      </c>
      <c r="I99" s="41"/>
      <c r="J99" s="43"/>
    </row>
    <row r="100" spans="1:10" ht="16" thickBot="1" x14ac:dyDescent="0.3">
      <c r="A100" s="62">
        <v>686</v>
      </c>
      <c r="B100" s="66" t="s">
        <v>257</v>
      </c>
      <c r="C100" s="73" t="s">
        <v>258</v>
      </c>
      <c r="D100" s="58"/>
      <c r="E100" s="74" t="s">
        <v>259</v>
      </c>
      <c r="F100" s="32" t="s">
        <v>253</v>
      </c>
      <c r="G100" s="33">
        <v>6</v>
      </c>
      <c r="I100" s="41"/>
      <c r="J100" s="43"/>
    </row>
    <row r="101" spans="1:10" ht="16" thickBot="1" x14ac:dyDescent="0.3">
      <c r="A101" s="62">
        <v>687</v>
      </c>
      <c r="B101" s="66" t="s">
        <v>260</v>
      </c>
      <c r="C101" s="73" t="s">
        <v>261</v>
      </c>
      <c r="D101" s="58"/>
      <c r="E101" s="74" t="s">
        <v>262</v>
      </c>
      <c r="F101" s="32" t="s">
        <v>253</v>
      </c>
      <c r="G101" s="33">
        <v>6</v>
      </c>
      <c r="I101" s="41"/>
      <c r="J101" s="43"/>
    </row>
    <row r="102" spans="1:10" ht="16" thickBot="1" x14ac:dyDescent="0.3">
      <c r="A102" s="62">
        <v>688</v>
      </c>
      <c r="B102" s="66" t="s">
        <v>263</v>
      </c>
      <c r="C102" s="73" t="s">
        <v>264</v>
      </c>
      <c r="D102" s="58"/>
      <c r="E102" s="74" t="s">
        <v>265</v>
      </c>
      <c r="F102" s="32" t="s">
        <v>253</v>
      </c>
      <c r="G102" s="33">
        <v>6</v>
      </c>
      <c r="I102" s="41"/>
      <c r="J102" s="43"/>
    </row>
    <row r="103" spans="1:10" ht="16" thickBot="1" x14ac:dyDescent="0.3">
      <c r="A103" s="62">
        <v>689</v>
      </c>
      <c r="B103" s="66" t="s">
        <v>266</v>
      </c>
      <c r="C103" s="73" t="s">
        <v>267</v>
      </c>
      <c r="D103" s="57"/>
      <c r="E103" s="74" t="s">
        <v>268</v>
      </c>
      <c r="F103" s="32" t="s">
        <v>253</v>
      </c>
      <c r="G103" s="33">
        <v>6</v>
      </c>
      <c r="I103" s="41"/>
      <c r="J103" s="43"/>
    </row>
    <row r="104" spans="1:10" ht="16" thickBot="1" x14ac:dyDescent="0.3">
      <c r="A104" s="62">
        <v>690</v>
      </c>
      <c r="B104" s="66" t="s">
        <v>269</v>
      </c>
      <c r="C104" s="73" t="s">
        <v>270</v>
      </c>
      <c r="D104" s="56"/>
      <c r="E104" s="74" t="s">
        <v>259</v>
      </c>
      <c r="F104" s="32" t="s">
        <v>253</v>
      </c>
      <c r="G104" s="33">
        <v>6</v>
      </c>
      <c r="I104" s="41"/>
      <c r="J104" s="43"/>
    </row>
    <row r="105" spans="1:10" ht="16" thickBot="1" x14ac:dyDescent="0.3">
      <c r="A105" s="62">
        <v>691</v>
      </c>
      <c r="B105" s="66" t="s">
        <v>271</v>
      </c>
      <c r="C105" s="73" t="s">
        <v>272</v>
      </c>
      <c r="D105" s="58"/>
      <c r="E105" s="74" t="s">
        <v>268</v>
      </c>
      <c r="F105" s="32" t="s">
        <v>253</v>
      </c>
      <c r="G105" s="33">
        <v>6</v>
      </c>
      <c r="I105" s="41"/>
      <c r="J105" s="43"/>
    </row>
    <row r="106" spans="1:10" ht="16" thickBot="1" x14ac:dyDescent="0.3">
      <c r="A106" s="62">
        <v>692</v>
      </c>
      <c r="B106" s="66" t="s">
        <v>273</v>
      </c>
      <c r="C106" s="73" t="s">
        <v>274</v>
      </c>
      <c r="D106" s="58"/>
      <c r="E106" s="74" t="s">
        <v>262</v>
      </c>
      <c r="F106" s="32" t="s">
        <v>253</v>
      </c>
      <c r="G106" s="33">
        <v>6</v>
      </c>
      <c r="I106" s="41"/>
      <c r="J106" s="43"/>
    </row>
    <row r="107" spans="1:10" ht="16" thickBot="1" x14ac:dyDescent="0.3">
      <c r="A107" s="62">
        <v>693</v>
      </c>
      <c r="B107" s="66" t="s">
        <v>275</v>
      </c>
      <c r="C107" s="73" t="s">
        <v>276</v>
      </c>
      <c r="D107" s="58"/>
      <c r="E107" s="74" t="s">
        <v>256</v>
      </c>
      <c r="F107" s="32" t="s">
        <v>253</v>
      </c>
      <c r="G107" s="33">
        <v>6</v>
      </c>
      <c r="I107" s="41"/>
      <c r="J107" s="43"/>
    </row>
    <row r="108" spans="1:10" ht="16" thickBot="1" x14ac:dyDescent="0.3">
      <c r="A108" s="62">
        <v>694</v>
      </c>
      <c r="B108" s="66" t="s">
        <v>277</v>
      </c>
      <c r="C108" s="73" t="s">
        <v>278</v>
      </c>
      <c r="D108" s="58"/>
      <c r="E108" s="74" t="s">
        <v>259</v>
      </c>
      <c r="F108" s="32" t="s">
        <v>253</v>
      </c>
      <c r="G108" s="33">
        <v>6</v>
      </c>
      <c r="H108" s="43"/>
      <c r="I108" s="34"/>
      <c r="J108" s="34"/>
    </row>
    <row r="109" spans="1:10" ht="16" thickBot="1" x14ac:dyDescent="0.3">
      <c r="A109" s="62">
        <v>695</v>
      </c>
      <c r="B109" s="66" t="s">
        <v>279</v>
      </c>
      <c r="C109" s="73" t="s">
        <v>280</v>
      </c>
      <c r="D109" s="58"/>
      <c r="E109" s="74" t="s">
        <v>252</v>
      </c>
      <c r="F109" s="32" t="s">
        <v>253</v>
      </c>
      <c r="G109" s="33">
        <v>6</v>
      </c>
      <c r="H109" s="43"/>
      <c r="I109" s="34"/>
      <c r="J109" s="34"/>
    </row>
    <row r="110" spans="1:10" ht="16" thickBot="1" x14ac:dyDescent="0.3">
      <c r="A110" s="59">
        <v>865</v>
      </c>
      <c r="B110" s="75" t="s">
        <v>281</v>
      </c>
      <c r="C110" s="75" t="s">
        <v>282</v>
      </c>
      <c r="D110" s="58"/>
      <c r="E110" s="59" t="s">
        <v>283</v>
      </c>
      <c r="F110" s="32" t="s">
        <v>284</v>
      </c>
      <c r="G110" s="33">
        <v>6</v>
      </c>
      <c r="H110" s="43"/>
      <c r="I110" s="34"/>
      <c r="J110" s="34"/>
    </row>
    <row r="111" spans="1:10" ht="16" thickBot="1" x14ac:dyDescent="0.3">
      <c r="A111" s="62">
        <v>866</v>
      </c>
      <c r="B111" s="69" t="s">
        <v>285</v>
      </c>
      <c r="C111" s="69" t="s">
        <v>46</v>
      </c>
      <c r="D111" s="58"/>
      <c r="E111" s="62" t="s">
        <v>283</v>
      </c>
      <c r="F111" s="32" t="s">
        <v>284</v>
      </c>
      <c r="G111" s="33">
        <v>6</v>
      </c>
      <c r="H111" s="43"/>
      <c r="I111" s="34"/>
      <c r="J111" s="34"/>
    </row>
    <row r="112" spans="1:10" ht="16" thickBot="1" x14ac:dyDescent="0.3">
      <c r="A112" s="62">
        <v>867</v>
      </c>
      <c r="B112" s="69" t="s">
        <v>286</v>
      </c>
      <c r="C112" s="69" t="s">
        <v>35</v>
      </c>
      <c r="D112" s="58"/>
      <c r="E112" s="62" t="s">
        <v>283</v>
      </c>
      <c r="F112" s="32" t="s">
        <v>284</v>
      </c>
      <c r="G112" s="33">
        <v>6</v>
      </c>
      <c r="I112" s="41"/>
      <c r="J112" s="43"/>
    </row>
    <row r="113" spans="1:10" ht="16" thickBot="1" x14ac:dyDescent="0.3">
      <c r="A113" s="62">
        <v>869</v>
      </c>
      <c r="B113" s="69" t="s">
        <v>287</v>
      </c>
      <c r="C113" s="69" t="s">
        <v>288</v>
      </c>
      <c r="D113" s="58"/>
      <c r="E113" s="62" t="s">
        <v>283</v>
      </c>
      <c r="F113" s="32" t="s">
        <v>284</v>
      </c>
      <c r="G113" s="33">
        <v>6</v>
      </c>
      <c r="I113" s="41"/>
      <c r="J113" s="43"/>
    </row>
    <row r="114" spans="1:10" ht="16" thickBot="1" x14ac:dyDescent="0.3">
      <c r="A114" s="62">
        <v>872</v>
      </c>
      <c r="B114" s="69" t="s">
        <v>289</v>
      </c>
      <c r="C114" s="69" t="s">
        <v>290</v>
      </c>
      <c r="D114" s="58"/>
      <c r="E114" s="62" t="s">
        <v>283</v>
      </c>
      <c r="F114" s="32" t="s">
        <v>284</v>
      </c>
      <c r="G114" s="33">
        <v>6</v>
      </c>
      <c r="I114" s="41"/>
      <c r="J114" s="43"/>
    </row>
    <row r="115" spans="1:10" ht="16" thickBot="1" x14ac:dyDescent="0.3">
      <c r="A115" s="62">
        <v>873</v>
      </c>
      <c r="B115" s="69" t="s">
        <v>291</v>
      </c>
      <c r="C115" s="69" t="s">
        <v>292</v>
      </c>
      <c r="D115" s="58"/>
      <c r="E115" s="62" t="s">
        <v>283</v>
      </c>
      <c r="F115" s="32" t="s">
        <v>284</v>
      </c>
      <c r="G115" s="33">
        <v>6</v>
      </c>
      <c r="I115" s="41"/>
      <c r="J115" s="43"/>
    </row>
    <row r="116" spans="1:10" ht="16" thickBot="1" x14ac:dyDescent="0.3">
      <c r="A116" s="59">
        <v>732</v>
      </c>
      <c r="B116" s="57" t="s">
        <v>382</v>
      </c>
      <c r="C116" s="65" t="s">
        <v>92</v>
      </c>
      <c r="D116" s="58"/>
      <c r="E116" s="59" t="s">
        <v>293</v>
      </c>
      <c r="F116" s="32" t="s">
        <v>294</v>
      </c>
      <c r="G116" s="33">
        <v>6</v>
      </c>
      <c r="I116" s="41"/>
      <c r="J116" s="43"/>
    </row>
    <row r="117" spans="1:10" ht="16" thickBot="1" x14ac:dyDescent="0.3">
      <c r="A117" s="62">
        <v>733</v>
      </c>
      <c r="C117" s="66" t="s">
        <v>295</v>
      </c>
      <c r="D117" s="58"/>
      <c r="E117" s="62" t="s">
        <v>296</v>
      </c>
      <c r="F117" s="32" t="s">
        <v>294</v>
      </c>
      <c r="G117" s="33">
        <v>6</v>
      </c>
      <c r="I117" s="41"/>
      <c r="J117" s="43"/>
    </row>
    <row r="118" spans="1:10" ht="16" thickBot="1" x14ac:dyDescent="0.3">
      <c r="A118" s="62">
        <v>734</v>
      </c>
      <c r="B118" s="57"/>
      <c r="C118" s="66" t="s">
        <v>297</v>
      </c>
      <c r="D118" s="58"/>
      <c r="E118" s="62" t="s">
        <v>298</v>
      </c>
      <c r="F118" s="32" t="s">
        <v>294</v>
      </c>
      <c r="G118" s="33">
        <v>6</v>
      </c>
      <c r="I118" s="41"/>
      <c r="J118" s="43"/>
    </row>
    <row r="119" spans="1:10" ht="16" thickBot="1" x14ac:dyDescent="0.3">
      <c r="A119" s="62">
        <v>735</v>
      </c>
      <c r="B119" s="57"/>
      <c r="C119" s="66" t="s">
        <v>299</v>
      </c>
      <c r="D119" s="58"/>
      <c r="E119" s="62" t="s">
        <v>300</v>
      </c>
      <c r="F119" s="32" t="s">
        <v>294</v>
      </c>
      <c r="G119" s="33">
        <v>6</v>
      </c>
      <c r="I119" s="41"/>
      <c r="J119" s="43"/>
    </row>
    <row r="120" spans="1:10" ht="16" thickBot="1" x14ac:dyDescent="0.3">
      <c r="A120" s="62">
        <v>736</v>
      </c>
      <c r="B120" s="57"/>
      <c r="C120" s="66" t="s">
        <v>301</v>
      </c>
      <c r="D120" s="57"/>
      <c r="E120" s="62" t="s">
        <v>293</v>
      </c>
      <c r="F120" s="32" t="s">
        <v>294</v>
      </c>
      <c r="G120" s="33">
        <v>6</v>
      </c>
      <c r="I120" s="41"/>
      <c r="J120" s="43"/>
    </row>
    <row r="121" spans="1:10" ht="16" thickBot="1" x14ac:dyDescent="0.3">
      <c r="A121" s="62">
        <v>737</v>
      </c>
      <c r="B121" s="57" t="s">
        <v>383</v>
      </c>
      <c r="C121" s="66" t="s">
        <v>214</v>
      </c>
      <c r="D121" s="56"/>
      <c r="E121" s="62" t="s">
        <v>302</v>
      </c>
      <c r="F121" s="32" t="s">
        <v>294</v>
      </c>
      <c r="G121" s="33">
        <v>6</v>
      </c>
      <c r="I121" s="41"/>
      <c r="J121" s="43"/>
    </row>
    <row r="122" spans="1:10" ht="16" thickBot="1" x14ac:dyDescent="0.4">
      <c r="A122" s="62">
        <v>738</v>
      </c>
      <c r="B122" s="57"/>
      <c r="C122" s="66" t="s">
        <v>303</v>
      </c>
      <c r="D122" s="44"/>
      <c r="E122" s="62" t="s">
        <v>293</v>
      </c>
      <c r="F122" s="32" t="s">
        <v>294</v>
      </c>
      <c r="G122" s="33">
        <v>6</v>
      </c>
      <c r="I122" s="41"/>
      <c r="J122" s="43"/>
    </row>
    <row r="123" spans="1:10" ht="16" thickBot="1" x14ac:dyDescent="0.4">
      <c r="A123" s="62">
        <v>739</v>
      </c>
      <c r="B123" s="57" t="s">
        <v>386</v>
      </c>
      <c r="C123" s="66" t="s">
        <v>89</v>
      </c>
      <c r="D123" s="45"/>
      <c r="E123" s="62" t="s">
        <v>304</v>
      </c>
      <c r="F123" s="32" t="s">
        <v>294</v>
      </c>
      <c r="G123" s="33">
        <v>6</v>
      </c>
      <c r="I123" s="41"/>
      <c r="J123" s="43"/>
    </row>
    <row r="124" spans="1:10" ht="16" thickBot="1" x14ac:dyDescent="0.4">
      <c r="A124" s="62">
        <v>740</v>
      </c>
      <c r="B124" s="57" t="s">
        <v>305</v>
      </c>
      <c r="C124" s="66" t="s">
        <v>306</v>
      </c>
      <c r="D124" s="44"/>
      <c r="E124" s="62" t="s">
        <v>307</v>
      </c>
      <c r="F124" s="32" t="s">
        <v>294</v>
      </c>
      <c r="G124" s="33">
        <v>6</v>
      </c>
      <c r="I124" s="41"/>
      <c r="J124" s="43"/>
    </row>
    <row r="125" spans="1:10" ht="16" thickBot="1" x14ac:dyDescent="0.4">
      <c r="A125" s="62">
        <v>741</v>
      </c>
      <c r="B125" s="57" t="s">
        <v>292</v>
      </c>
      <c r="C125" s="66" t="s">
        <v>308</v>
      </c>
      <c r="D125" s="44"/>
      <c r="E125" s="62" t="s">
        <v>309</v>
      </c>
      <c r="F125" s="32" t="s">
        <v>294</v>
      </c>
      <c r="G125" s="33">
        <v>6</v>
      </c>
      <c r="I125" s="41"/>
      <c r="J125" s="43"/>
    </row>
    <row r="126" spans="1:10" ht="16" thickBot="1" x14ac:dyDescent="0.4">
      <c r="A126" s="62">
        <v>742</v>
      </c>
      <c r="B126" s="57" t="s">
        <v>384</v>
      </c>
      <c r="C126" s="66" t="s">
        <v>310</v>
      </c>
      <c r="D126" s="44"/>
      <c r="E126" s="62" t="s">
        <v>311</v>
      </c>
      <c r="F126" s="32" t="s">
        <v>294</v>
      </c>
      <c r="G126" s="33">
        <v>6</v>
      </c>
      <c r="I126" s="41"/>
      <c r="J126" s="43"/>
    </row>
    <row r="127" spans="1:10" ht="16" thickBot="1" x14ac:dyDescent="0.4">
      <c r="A127" s="62">
        <v>743</v>
      </c>
      <c r="B127" s="57" t="s">
        <v>385</v>
      </c>
      <c r="C127" s="66" t="s">
        <v>55</v>
      </c>
      <c r="D127" s="45"/>
      <c r="E127" s="62" t="s">
        <v>312</v>
      </c>
      <c r="F127" s="32" t="s">
        <v>294</v>
      </c>
      <c r="G127" s="33">
        <v>6</v>
      </c>
      <c r="I127" s="41"/>
      <c r="J127" s="43"/>
    </row>
    <row r="128" spans="1:10" ht="16" thickBot="1" x14ac:dyDescent="0.4">
      <c r="A128" s="59">
        <v>779</v>
      </c>
      <c r="B128" s="65" t="s">
        <v>317</v>
      </c>
      <c r="C128" s="65" t="s">
        <v>181</v>
      </c>
      <c r="D128" s="44"/>
      <c r="E128" s="59" t="s">
        <v>336</v>
      </c>
      <c r="F128" s="32" t="s">
        <v>316</v>
      </c>
      <c r="G128" s="33">
        <v>6</v>
      </c>
      <c r="I128" s="41"/>
      <c r="J128" s="43"/>
    </row>
    <row r="129" spans="1:10" ht="16" thickBot="1" x14ac:dyDescent="0.4">
      <c r="A129" s="62">
        <v>780</v>
      </c>
      <c r="B129" s="66" t="s">
        <v>318</v>
      </c>
      <c r="C129" s="66" t="s">
        <v>319</v>
      </c>
      <c r="D129" s="45"/>
      <c r="E129" s="62" t="s">
        <v>337</v>
      </c>
      <c r="F129" s="32" t="s">
        <v>316</v>
      </c>
      <c r="G129" s="33">
        <v>6</v>
      </c>
      <c r="I129" s="41"/>
      <c r="J129" s="43"/>
    </row>
    <row r="130" spans="1:10" ht="16" thickBot="1" x14ac:dyDescent="0.4">
      <c r="A130" s="62">
        <v>781</v>
      </c>
      <c r="B130" s="66" t="s">
        <v>320</v>
      </c>
      <c r="C130" s="66" t="s">
        <v>321</v>
      </c>
      <c r="D130" s="45"/>
      <c r="E130" s="62" t="s">
        <v>338</v>
      </c>
      <c r="F130" s="32" t="s">
        <v>316</v>
      </c>
      <c r="G130" s="33">
        <v>6</v>
      </c>
      <c r="I130" s="41"/>
      <c r="J130" s="43"/>
    </row>
    <row r="131" spans="1:10" ht="16" thickBot="1" x14ac:dyDescent="0.4">
      <c r="A131" s="62">
        <v>782</v>
      </c>
      <c r="B131" s="66" t="s">
        <v>322</v>
      </c>
      <c r="C131" s="66" t="s">
        <v>323</v>
      </c>
      <c r="D131" s="44"/>
      <c r="E131" s="62" t="s">
        <v>339</v>
      </c>
      <c r="F131" s="32" t="s">
        <v>316</v>
      </c>
      <c r="G131" s="33">
        <v>6</v>
      </c>
      <c r="I131" s="41"/>
      <c r="J131" s="43"/>
    </row>
    <row r="132" spans="1:10" ht="16" thickBot="1" x14ac:dyDescent="0.4">
      <c r="A132" s="62">
        <v>783</v>
      </c>
      <c r="B132" s="66" t="s">
        <v>163</v>
      </c>
      <c r="C132" s="66" t="s">
        <v>324</v>
      </c>
      <c r="D132" s="44"/>
      <c r="E132" s="62" t="s">
        <v>340</v>
      </c>
      <c r="F132" s="32" t="s">
        <v>316</v>
      </c>
      <c r="G132" s="33">
        <v>6</v>
      </c>
      <c r="I132" s="41"/>
      <c r="J132" s="43"/>
    </row>
    <row r="133" spans="1:10" ht="16" thickBot="1" x14ac:dyDescent="0.4">
      <c r="A133" s="62">
        <v>784</v>
      </c>
      <c r="B133" s="66" t="s">
        <v>325</v>
      </c>
      <c r="C133" s="66" t="s">
        <v>326</v>
      </c>
      <c r="D133" s="45"/>
      <c r="E133" s="62" t="s">
        <v>341</v>
      </c>
      <c r="F133" s="32" t="s">
        <v>316</v>
      </c>
      <c r="G133" s="33">
        <v>6</v>
      </c>
      <c r="I133" s="41"/>
      <c r="J133" s="34"/>
    </row>
    <row r="134" spans="1:10" ht="16" thickBot="1" x14ac:dyDescent="0.4">
      <c r="A134" s="62">
        <v>785</v>
      </c>
      <c r="B134" s="66" t="s">
        <v>327</v>
      </c>
      <c r="C134" s="66" t="s">
        <v>328</v>
      </c>
      <c r="D134" s="44"/>
      <c r="E134" s="62" t="s">
        <v>339</v>
      </c>
      <c r="F134" s="32" t="s">
        <v>316</v>
      </c>
      <c r="G134" s="33">
        <v>6</v>
      </c>
      <c r="I134" s="41"/>
      <c r="J134" s="43"/>
    </row>
    <row r="135" spans="1:10" ht="16" thickBot="1" x14ac:dyDescent="0.4">
      <c r="A135" s="62">
        <v>786</v>
      </c>
      <c r="B135" s="66" t="s">
        <v>329</v>
      </c>
      <c r="C135" s="66" t="s">
        <v>139</v>
      </c>
      <c r="D135" s="44"/>
      <c r="E135" s="62" t="s">
        <v>342</v>
      </c>
      <c r="F135" s="32" t="s">
        <v>316</v>
      </c>
      <c r="G135" s="33">
        <v>6</v>
      </c>
      <c r="I135" s="41"/>
      <c r="J135" s="43"/>
    </row>
    <row r="136" spans="1:10" ht="16" thickBot="1" x14ac:dyDescent="0.4">
      <c r="A136" s="62">
        <v>787</v>
      </c>
      <c r="B136" s="66" t="s">
        <v>330</v>
      </c>
      <c r="C136" s="66" t="s">
        <v>191</v>
      </c>
      <c r="D136" s="45"/>
      <c r="E136" s="62" t="s">
        <v>342</v>
      </c>
      <c r="F136" s="32" t="s">
        <v>316</v>
      </c>
      <c r="G136" s="33">
        <v>6</v>
      </c>
      <c r="I136" s="41"/>
      <c r="J136" s="43"/>
    </row>
    <row r="137" spans="1:10" ht="16" thickBot="1" x14ac:dyDescent="0.4">
      <c r="A137" s="62">
        <v>788</v>
      </c>
      <c r="B137" s="66" t="s">
        <v>257</v>
      </c>
      <c r="C137" s="66" t="s">
        <v>331</v>
      </c>
      <c r="D137" s="44"/>
      <c r="E137" s="62" t="s">
        <v>337</v>
      </c>
      <c r="F137" s="32" t="s">
        <v>316</v>
      </c>
      <c r="G137" s="33">
        <v>6</v>
      </c>
      <c r="I137" s="41"/>
      <c r="J137" s="43"/>
    </row>
    <row r="138" spans="1:10" ht="16" thickBot="1" x14ac:dyDescent="0.4">
      <c r="A138" s="62">
        <v>789</v>
      </c>
      <c r="B138" s="66" t="s">
        <v>332</v>
      </c>
      <c r="C138" s="66" t="s">
        <v>333</v>
      </c>
      <c r="D138" s="44"/>
      <c r="E138" s="62" t="s">
        <v>343</v>
      </c>
      <c r="F138" s="32" t="s">
        <v>316</v>
      </c>
      <c r="G138" s="33">
        <v>6</v>
      </c>
      <c r="I138" s="41"/>
      <c r="J138" s="43"/>
    </row>
    <row r="139" spans="1:10" ht="16" thickBot="1" x14ac:dyDescent="0.4">
      <c r="A139" s="62">
        <v>790</v>
      </c>
      <c r="B139" s="66" t="s">
        <v>334</v>
      </c>
      <c r="C139" s="66" t="s">
        <v>335</v>
      </c>
      <c r="D139" s="44"/>
      <c r="E139" s="62" t="s">
        <v>344</v>
      </c>
      <c r="F139" s="32" t="s">
        <v>316</v>
      </c>
      <c r="G139" s="33">
        <v>6</v>
      </c>
      <c r="I139" s="41"/>
      <c r="J139" s="43"/>
    </row>
    <row r="140" spans="1:10" ht="15.5" x14ac:dyDescent="0.35">
      <c r="A140" s="38"/>
      <c r="B140" s="44"/>
      <c r="C140" s="44"/>
      <c r="D140" s="44"/>
      <c r="E140" s="44"/>
      <c r="F140" s="32"/>
      <c r="G140" s="33"/>
      <c r="H140" s="27"/>
      <c r="I140" s="41"/>
      <c r="J140" s="43"/>
    </row>
    <row r="141" spans="1:10" ht="15.5" x14ac:dyDescent="0.35">
      <c r="A141" s="38"/>
      <c r="B141" s="44"/>
      <c r="C141" s="44"/>
      <c r="D141" s="44"/>
      <c r="E141" s="44"/>
      <c r="F141" s="32"/>
      <c r="G141" s="33"/>
      <c r="H141" s="27"/>
      <c r="I141" s="41"/>
      <c r="J141" s="43"/>
    </row>
    <row r="142" spans="1:10" ht="15.5" x14ac:dyDescent="0.35">
      <c r="A142" s="38"/>
      <c r="B142" s="44"/>
      <c r="C142" s="44"/>
      <c r="D142" s="44"/>
      <c r="E142" s="44"/>
      <c r="F142" s="32"/>
      <c r="G142" s="33"/>
      <c r="H142" s="27"/>
      <c r="I142" s="41"/>
      <c r="J142" s="43"/>
    </row>
    <row r="143" spans="1:10" ht="15.5" x14ac:dyDescent="0.35">
      <c r="A143" s="38"/>
      <c r="B143" s="44"/>
      <c r="C143" s="44"/>
      <c r="D143" s="44"/>
      <c r="E143" s="44"/>
      <c r="F143" s="32"/>
      <c r="G143" s="33"/>
      <c r="H143" s="27"/>
      <c r="I143" s="41"/>
      <c r="J143" s="43"/>
    </row>
    <row r="144" spans="1:10" ht="15.5" x14ac:dyDescent="0.35">
      <c r="A144" s="38"/>
      <c r="B144" s="44"/>
      <c r="C144" s="44"/>
      <c r="D144" s="44"/>
      <c r="E144" s="44"/>
      <c r="F144" s="32"/>
      <c r="G144" s="33"/>
      <c r="H144" s="27"/>
      <c r="I144" s="41"/>
      <c r="J144" s="43"/>
    </row>
    <row r="145" spans="1:10" ht="15.5" x14ac:dyDescent="0.25">
      <c r="A145" s="38"/>
      <c r="B145" s="38"/>
      <c r="C145" s="38"/>
      <c r="D145" s="38"/>
      <c r="E145" s="38"/>
      <c r="F145" s="32"/>
      <c r="G145" s="33"/>
      <c r="H145" s="27"/>
      <c r="I145" s="41"/>
      <c r="J145" s="43"/>
    </row>
    <row r="146" spans="1:10" ht="15.5" x14ac:dyDescent="0.25">
      <c r="A146" s="38"/>
      <c r="B146" s="38"/>
      <c r="C146" s="38"/>
      <c r="D146" s="39"/>
      <c r="E146" s="38"/>
      <c r="F146" s="32"/>
      <c r="G146" s="33"/>
      <c r="H146" s="27"/>
      <c r="I146" s="41"/>
      <c r="J146" s="43"/>
    </row>
    <row r="147" spans="1:10" ht="15.5" x14ac:dyDescent="0.25">
      <c r="A147" s="38"/>
      <c r="B147" s="38"/>
      <c r="C147" s="38"/>
      <c r="D147" s="39"/>
      <c r="E147" s="38"/>
      <c r="F147" s="32"/>
      <c r="G147" s="33"/>
      <c r="H147" s="27"/>
      <c r="I147" s="41"/>
      <c r="J147" s="43"/>
    </row>
    <row r="148" spans="1:10" ht="15.5" x14ac:dyDescent="0.25">
      <c r="A148" s="38"/>
      <c r="B148" s="38"/>
      <c r="C148" s="38"/>
      <c r="D148" s="39"/>
      <c r="E148" s="38"/>
      <c r="F148" s="32"/>
      <c r="G148" s="33"/>
      <c r="H148" s="27"/>
      <c r="I148" s="41"/>
      <c r="J148" s="43"/>
    </row>
    <row r="149" spans="1:10" ht="15.5" x14ac:dyDescent="0.25">
      <c r="A149" s="38"/>
      <c r="B149" s="38"/>
      <c r="C149" s="38"/>
      <c r="D149" s="39"/>
      <c r="E149" s="38"/>
      <c r="F149" s="32"/>
      <c r="G149" s="33"/>
      <c r="H149" s="27"/>
      <c r="I149" s="41"/>
      <c r="J149" s="43"/>
    </row>
    <row r="150" spans="1:10" ht="15.5" x14ac:dyDescent="0.25">
      <c r="A150" s="38"/>
      <c r="B150" s="38"/>
      <c r="C150" s="38"/>
      <c r="D150" s="39"/>
      <c r="E150" s="38"/>
      <c r="F150" s="32"/>
      <c r="G150" s="33"/>
      <c r="H150" s="27"/>
      <c r="I150" s="41"/>
      <c r="J150" s="43"/>
    </row>
    <row r="151" spans="1:10" ht="15.5" x14ac:dyDescent="0.25">
      <c r="A151" s="38"/>
      <c r="B151" s="38"/>
      <c r="C151" s="38"/>
      <c r="D151" s="39"/>
      <c r="E151" s="38"/>
      <c r="F151" s="32"/>
      <c r="G151" s="33"/>
      <c r="H151" s="27"/>
      <c r="I151" s="41"/>
      <c r="J151" s="43"/>
    </row>
    <row r="152" spans="1:10" ht="15.5" x14ac:dyDescent="0.25">
      <c r="A152" s="38"/>
      <c r="B152" s="38"/>
      <c r="C152" s="38"/>
      <c r="D152" s="39"/>
      <c r="E152" s="38"/>
      <c r="F152" s="32"/>
      <c r="G152" s="33"/>
      <c r="I152" s="41"/>
      <c r="J152" s="43"/>
    </row>
    <row r="153" spans="1:10" ht="15.5" x14ac:dyDescent="0.25">
      <c r="A153" s="38"/>
      <c r="B153" s="38"/>
      <c r="C153" s="38"/>
      <c r="D153" s="39"/>
      <c r="E153" s="38"/>
      <c r="F153" s="32"/>
      <c r="G153" s="33"/>
      <c r="I153" s="41"/>
      <c r="J153" s="43"/>
    </row>
    <row r="154" spans="1:10" ht="15.5" x14ac:dyDescent="0.25">
      <c r="A154" s="38"/>
      <c r="B154" s="38"/>
      <c r="C154" s="38"/>
      <c r="D154" s="39"/>
      <c r="E154" s="38"/>
      <c r="F154" s="32"/>
      <c r="G154" s="33"/>
      <c r="I154" s="41"/>
      <c r="J154" s="43"/>
    </row>
    <row r="155" spans="1:10" ht="15.5" x14ac:dyDescent="0.25">
      <c r="A155" s="38"/>
      <c r="B155" s="38"/>
      <c r="C155" s="38"/>
      <c r="D155" s="39"/>
      <c r="E155" s="38"/>
      <c r="F155" s="32"/>
      <c r="G155" s="33"/>
      <c r="I155" s="41"/>
      <c r="J155" s="43"/>
    </row>
    <row r="156" spans="1:10" ht="15.5" x14ac:dyDescent="0.25">
      <c r="A156" s="38"/>
      <c r="B156" s="38"/>
      <c r="C156" s="38"/>
      <c r="D156" s="39"/>
      <c r="E156" s="38"/>
      <c r="F156" s="32"/>
      <c r="G156" s="33"/>
      <c r="I156" s="41"/>
    </row>
    <row r="157" spans="1:10" ht="15.5" x14ac:dyDescent="0.25">
      <c r="A157" s="38"/>
      <c r="B157" s="38"/>
      <c r="C157" s="38"/>
      <c r="D157" s="39"/>
      <c r="E157" s="38"/>
      <c r="F157" s="32"/>
      <c r="G157" s="33"/>
      <c r="I157" s="41"/>
    </row>
    <row r="158" spans="1:10" ht="15.5" x14ac:dyDescent="0.25">
      <c r="A158" s="38"/>
      <c r="B158" s="38"/>
      <c r="C158" s="38"/>
      <c r="D158" s="39"/>
      <c r="E158" s="38"/>
      <c r="F158" s="32"/>
      <c r="G158" s="33"/>
      <c r="I158" s="41"/>
    </row>
    <row r="159" spans="1:10" ht="15.5" x14ac:dyDescent="0.25">
      <c r="A159" s="38"/>
      <c r="B159" s="38"/>
      <c r="C159" s="38"/>
      <c r="D159" s="39"/>
      <c r="E159" s="38"/>
      <c r="F159" s="32"/>
      <c r="G159" s="33"/>
      <c r="I159" s="41"/>
    </row>
    <row r="160" spans="1:10" ht="15.5" x14ac:dyDescent="0.25">
      <c r="A160" s="38"/>
      <c r="B160" s="38"/>
      <c r="C160" s="38"/>
      <c r="D160" s="39"/>
      <c r="E160" s="38"/>
      <c r="F160" s="32"/>
      <c r="G160" s="33"/>
      <c r="I160" s="41"/>
    </row>
    <row r="161" spans="1:9" ht="15.5" x14ac:dyDescent="0.25">
      <c r="A161" s="38"/>
      <c r="B161" s="38"/>
      <c r="C161" s="38"/>
      <c r="D161" s="39"/>
      <c r="E161" s="38"/>
      <c r="F161" s="32"/>
      <c r="G161" s="33"/>
      <c r="I161" s="41"/>
    </row>
    <row r="162" spans="1:9" ht="15.5" x14ac:dyDescent="0.25">
      <c r="A162" s="38"/>
      <c r="B162" s="38"/>
      <c r="C162" s="38"/>
      <c r="D162" s="39"/>
      <c r="E162" s="38"/>
      <c r="F162" s="46"/>
      <c r="G162" s="33"/>
      <c r="I162" s="41"/>
    </row>
    <row r="163" spans="1:9" ht="15.5" x14ac:dyDescent="0.25">
      <c r="A163" s="38"/>
      <c r="B163" s="38"/>
      <c r="C163" s="38"/>
      <c r="D163" s="39"/>
      <c r="E163" s="38"/>
      <c r="F163" s="46"/>
      <c r="G163" s="33"/>
      <c r="I163" s="41"/>
    </row>
    <row r="164" spans="1:9" ht="15.5" x14ac:dyDescent="0.25">
      <c r="A164" s="38"/>
      <c r="B164" s="38"/>
      <c r="C164" s="38"/>
      <c r="D164" s="39"/>
      <c r="E164" s="38"/>
      <c r="F164" s="46"/>
      <c r="G164" s="33"/>
      <c r="I164" s="41"/>
    </row>
    <row r="165" spans="1:9" ht="15.5" x14ac:dyDescent="0.25">
      <c r="A165" s="38"/>
      <c r="B165" s="38"/>
      <c r="C165" s="38"/>
      <c r="D165" s="39"/>
      <c r="E165" s="38"/>
      <c r="F165" s="46"/>
      <c r="G165" s="33"/>
      <c r="I165" s="41"/>
    </row>
    <row r="166" spans="1:9" ht="15.5" x14ac:dyDescent="0.25">
      <c r="A166" s="38"/>
      <c r="B166" s="38"/>
      <c r="C166" s="38"/>
      <c r="D166" s="39"/>
      <c r="E166" s="38"/>
      <c r="F166" s="46"/>
      <c r="G166" s="33"/>
      <c r="I166" s="41"/>
    </row>
    <row r="167" spans="1:9" ht="15.5" x14ac:dyDescent="0.25">
      <c r="A167" s="38"/>
      <c r="B167" s="38"/>
      <c r="C167" s="38"/>
      <c r="D167" s="39"/>
      <c r="E167" s="38"/>
      <c r="F167" s="46"/>
      <c r="G167" s="33" t="str">
        <f t="shared" ref="G167:G175" si="0">IF(D167="","-",VLOOKUP(D167,D.O.B,2))</f>
        <v>-</v>
      </c>
      <c r="I167" s="41"/>
    </row>
    <row r="168" spans="1:9" ht="15.5" x14ac:dyDescent="0.25">
      <c r="A168" s="38"/>
      <c r="B168" s="38"/>
      <c r="C168" s="38"/>
      <c r="D168" s="39"/>
      <c r="E168" s="38"/>
      <c r="F168" s="46"/>
      <c r="G168" s="33" t="str">
        <f t="shared" si="0"/>
        <v>-</v>
      </c>
      <c r="I168" s="41"/>
    </row>
    <row r="169" spans="1:9" ht="15.5" x14ac:dyDescent="0.25">
      <c r="A169" s="38"/>
      <c r="B169" s="38"/>
      <c r="C169" s="38"/>
      <c r="D169" s="39"/>
      <c r="E169" s="38"/>
      <c r="F169" s="46"/>
      <c r="G169" s="33" t="str">
        <f t="shared" si="0"/>
        <v>-</v>
      </c>
      <c r="I169" s="41"/>
    </row>
    <row r="170" spans="1:9" ht="15.5" x14ac:dyDescent="0.25">
      <c r="A170" s="38"/>
      <c r="B170" s="38"/>
      <c r="C170" s="38"/>
      <c r="D170" s="39"/>
      <c r="E170" s="38"/>
      <c r="F170" s="46"/>
      <c r="G170" s="47" t="str">
        <f t="shared" si="0"/>
        <v>-</v>
      </c>
      <c r="I170" s="41"/>
    </row>
    <row r="171" spans="1:9" ht="15.5" x14ac:dyDescent="0.25">
      <c r="A171" s="38"/>
      <c r="B171" s="38"/>
      <c r="C171" s="38"/>
      <c r="D171" s="39"/>
      <c r="E171" s="38"/>
      <c r="F171" s="46"/>
      <c r="G171" s="33" t="str">
        <f t="shared" si="0"/>
        <v>-</v>
      </c>
      <c r="I171" s="41"/>
    </row>
    <row r="172" spans="1:9" ht="15.5" x14ac:dyDescent="0.25">
      <c r="A172" s="38"/>
      <c r="B172" s="38"/>
      <c r="C172" s="38"/>
      <c r="D172" s="39"/>
      <c r="E172" s="38"/>
      <c r="F172" s="46"/>
      <c r="G172" s="33" t="str">
        <f t="shared" si="0"/>
        <v>-</v>
      </c>
      <c r="I172" s="41"/>
    </row>
    <row r="173" spans="1:9" ht="15.5" x14ac:dyDescent="0.25">
      <c r="A173" s="38"/>
      <c r="B173" s="38"/>
      <c r="C173" s="38"/>
      <c r="D173" s="39"/>
      <c r="E173" s="38"/>
      <c r="F173" s="46"/>
      <c r="G173" s="33" t="str">
        <f t="shared" si="0"/>
        <v>-</v>
      </c>
      <c r="I173" s="41"/>
    </row>
    <row r="174" spans="1:9" ht="15.5" x14ac:dyDescent="0.25">
      <c r="A174" s="38"/>
      <c r="B174" s="38"/>
      <c r="C174" s="38"/>
      <c r="D174" s="39"/>
      <c r="E174" s="38"/>
      <c r="F174" s="46"/>
      <c r="G174" s="33" t="str">
        <f t="shared" si="0"/>
        <v>-</v>
      </c>
      <c r="I174" s="41"/>
    </row>
    <row r="175" spans="1:9" ht="15.5" x14ac:dyDescent="0.25">
      <c r="A175" s="38"/>
      <c r="B175" s="38"/>
      <c r="C175" s="38"/>
      <c r="D175" s="39"/>
      <c r="E175" s="38"/>
      <c r="F175" s="46"/>
      <c r="G175" s="33" t="str">
        <f t="shared" si="0"/>
        <v>-</v>
      </c>
      <c r="I175" s="41"/>
    </row>
    <row r="176" spans="1:9" ht="15.5" x14ac:dyDescent="0.25">
      <c r="A176" s="38"/>
      <c r="B176" s="38"/>
      <c r="C176" s="38"/>
      <c r="D176" s="39"/>
      <c r="E176" s="38"/>
      <c r="F176" s="46"/>
      <c r="G176" s="33" t="str">
        <f t="shared" ref="G176:G211" si="1">IF(D176="","-",VLOOKUP(D176,D.O.B,2))</f>
        <v>-</v>
      </c>
      <c r="I176" s="41"/>
    </row>
    <row r="177" spans="1:9" ht="15.5" x14ac:dyDescent="0.25">
      <c r="A177" s="38"/>
      <c r="B177" s="38"/>
      <c r="C177" s="38"/>
      <c r="D177" s="39"/>
      <c r="E177" s="38"/>
      <c r="F177" s="46"/>
      <c r="G177" s="33" t="str">
        <f t="shared" si="1"/>
        <v>-</v>
      </c>
      <c r="I177" s="41"/>
    </row>
    <row r="178" spans="1:9" ht="15.5" x14ac:dyDescent="0.25">
      <c r="A178" s="38"/>
      <c r="B178" s="38"/>
      <c r="C178" s="38"/>
      <c r="D178" s="39"/>
      <c r="E178" s="38"/>
      <c r="F178" s="46"/>
      <c r="G178" s="33" t="str">
        <f t="shared" si="1"/>
        <v>-</v>
      </c>
      <c r="I178" s="41"/>
    </row>
    <row r="179" spans="1:9" ht="15.5" x14ac:dyDescent="0.25">
      <c r="A179" s="38"/>
      <c r="B179" s="38"/>
      <c r="C179" s="38"/>
      <c r="D179" s="39"/>
      <c r="E179" s="38"/>
      <c r="F179" s="46"/>
      <c r="G179" s="33" t="str">
        <f t="shared" si="1"/>
        <v>-</v>
      </c>
      <c r="I179" s="41"/>
    </row>
    <row r="180" spans="1:9" ht="15.5" x14ac:dyDescent="0.25">
      <c r="A180" s="38"/>
      <c r="B180" s="38"/>
      <c r="C180" s="38"/>
      <c r="D180" s="39"/>
      <c r="E180" s="38"/>
      <c r="F180" s="46"/>
      <c r="G180" s="33" t="str">
        <f t="shared" si="1"/>
        <v>-</v>
      </c>
    </row>
    <row r="181" spans="1:9" ht="15.5" x14ac:dyDescent="0.25">
      <c r="A181" s="38"/>
      <c r="B181" s="38"/>
      <c r="C181" s="38"/>
      <c r="D181" s="39"/>
      <c r="E181" s="38"/>
      <c r="F181" s="46"/>
      <c r="G181" s="33" t="str">
        <f t="shared" si="1"/>
        <v>-</v>
      </c>
    </row>
    <row r="182" spans="1:9" ht="15.5" x14ac:dyDescent="0.25">
      <c r="A182" s="38"/>
      <c r="B182" s="38"/>
      <c r="C182" s="38"/>
      <c r="D182" s="39"/>
      <c r="E182" s="38"/>
      <c r="F182" s="46"/>
      <c r="G182" s="33" t="str">
        <f t="shared" si="1"/>
        <v>-</v>
      </c>
    </row>
    <row r="183" spans="1:9" ht="15.5" x14ac:dyDescent="0.25">
      <c r="A183" s="38"/>
      <c r="B183" s="38"/>
      <c r="C183" s="38"/>
      <c r="D183" s="39"/>
      <c r="E183" s="38"/>
      <c r="F183" s="46"/>
      <c r="G183" s="33" t="str">
        <f t="shared" si="1"/>
        <v>-</v>
      </c>
    </row>
    <row r="184" spans="1:9" x14ac:dyDescent="0.25">
      <c r="A184" s="48"/>
      <c r="B184" s="34"/>
      <c r="C184" s="34"/>
      <c r="D184" s="37"/>
      <c r="E184" s="49"/>
      <c r="F184" s="46"/>
      <c r="G184" s="33" t="str">
        <f t="shared" si="1"/>
        <v>-</v>
      </c>
    </row>
    <row r="185" spans="1:9" ht="15.5" x14ac:dyDescent="0.25">
      <c r="A185" s="38"/>
      <c r="B185" s="38"/>
      <c r="C185" s="38"/>
      <c r="D185" s="39"/>
      <c r="E185" s="38"/>
      <c r="F185" s="46"/>
      <c r="G185" s="33" t="str">
        <f t="shared" si="1"/>
        <v>-</v>
      </c>
    </row>
    <row r="186" spans="1:9" ht="15.5" x14ac:dyDescent="0.25">
      <c r="A186" s="38"/>
      <c r="B186" s="38"/>
      <c r="C186" s="38"/>
      <c r="D186" s="39"/>
      <c r="E186" s="38"/>
      <c r="F186" s="46"/>
      <c r="G186" s="33" t="str">
        <f t="shared" si="1"/>
        <v>-</v>
      </c>
    </row>
    <row r="187" spans="1:9" ht="15.5" x14ac:dyDescent="0.25">
      <c r="A187" s="38"/>
      <c r="B187" s="38"/>
      <c r="C187" s="38"/>
      <c r="D187" s="39"/>
      <c r="E187" s="38"/>
      <c r="F187" s="46"/>
      <c r="G187" s="33" t="str">
        <f t="shared" si="1"/>
        <v>-</v>
      </c>
    </row>
    <row r="188" spans="1:9" ht="15.5" x14ac:dyDescent="0.25">
      <c r="A188" s="38"/>
      <c r="B188" s="38"/>
      <c r="C188" s="38"/>
      <c r="D188" s="39"/>
      <c r="E188" s="38"/>
      <c r="F188" s="46"/>
      <c r="G188" s="33" t="str">
        <f t="shared" si="1"/>
        <v>-</v>
      </c>
    </row>
    <row r="189" spans="1:9" ht="15.5" x14ac:dyDescent="0.25">
      <c r="A189" s="38"/>
      <c r="B189" s="38"/>
      <c r="C189" s="38"/>
      <c r="D189" s="39"/>
      <c r="E189" s="38"/>
      <c r="F189" s="46"/>
      <c r="G189" s="33" t="str">
        <f t="shared" si="1"/>
        <v>-</v>
      </c>
    </row>
    <row r="190" spans="1:9" ht="15.5" x14ac:dyDescent="0.25">
      <c r="A190" s="38"/>
      <c r="B190" s="38"/>
      <c r="C190" s="38"/>
      <c r="D190" s="39"/>
      <c r="E190" s="38"/>
      <c r="F190" s="46"/>
      <c r="G190" s="33" t="str">
        <f t="shared" si="1"/>
        <v>-</v>
      </c>
    </row>
    <row r="191" spans="1:9" ht="15.5" x14ac:dyDescent="0.25">
      <c r="A191" s="38"/>
      <c r="B191" s="38"/>
      <c r="C191" s="38"/>
      <c r="D191" s="39"/>
      <c r="E191" s="38"/>
      <c r="F191" s="46"/>
      <c r="G191" s="33" t="str">
        <f t="shared" si="1"/>
        <v>-</v>
      </c>
    </row>
    <row r="192" spans="1:9" ht="15.5" x14ac:dyDescent="0.25">
      <c r="A192" s="38"/>
      <c r="B192" s="38"/>
      <c r="C192" s="38"/>
      <c r="D192" s="39"/>
      <c r="E192" s="38"/>
      <c r="F192" s="46"/>
      <c r="G192" s="33" t="str">
        <f t="shared" si="1"/>
        <v>-</v>
      </c>
    </row>
    <row r="193" spans="1:10" ht="15.5" x14ac:dyDescent="0.25">
      <c r="A193" s="38"/>
      <c r="B193" s="38"/>
      <c r="C193" s="38"/>
      <c r="D193" s="38"/>
      <c r="E193" s="38"/>
      <c r="F193" s="46"/>
      <c r="G193" s="33" t="str">
        <f t="shared" si="1"/>
        <v>-</v>
      </c>
    </row>
    <row r="194" spans="1:10" ht="15.5" x14ac:dyDescent="0.25">
      <c r="A194" s="38"/>
      <c r="B194" s="38"/>
      <c r="C194" s="38"/>
      <c r="D194" s="38"/>
      <c r="E194" s="38"/>
      <c r="F194" s="46"/>
      <c r="G194" s="33" t="str">
        <f t="shared" si="1"/>
        <v>-</v>
      </c>
    </row>
    <row r="195" spans="1:10" ht="15.5" x14ac:dyDescent="0.25">
      <c r="A195" s="38"/>
      <c r="B195" s="38"/>
      <c r="C195" s="38"/>
      <c r="D195" s="38"/>
      <c r="E195" s="38"/>
      <c r="F195" s="46"/>
      <c r="G195" s="33" t="str">
        <f t="shared" si="1"/>
        <v>-</v>
      </c>
    </row>
    <row r="196" spans="1:10" ht="15.5" x14ac:dyDescent="0.25">
      <c r="A196" s="38"/>
      <c r="B196" s="38"/>
      <c r="C196" s="38"/>
      <c r="D196" s="38"/>
      <c r="E196" s="38"/>
      <c r="F196" s="46"/>
      <c r="G196" s="33" t="str">
        <f t="shared" si="1"/>
        <v>-</v>
      </c>
    </row>
    <row r="197" spans="1:10" ht="15.5" x14ac:dyDescent="0.25">
      <c r="A197" s="38"/>
      <c r="B197" s="38"/>
      <c r="C197" s="38"/>
      <c r="D197" s="39"/>
      <c r="E197" s="38"/>
      <c r="F197" s="46"/>
      <c r="G197" s="33" t="str">
        <f t="shared" si="1"/>
        <v>-</v>
      </c>
    </row>
    <row r="198" spans="1:10" ht="15.5" x14ac:dyDescent="0.25">
      <c r="A198" s="38"/>
      <c r="B198" s="38"/>
      <c r="C198" s="38"/>
      <c r="D198" s="38"/>
      <c r="E198" s="38"/>
      <c r="F198" s="46"/>
      <c r="G198" s="33" t="str">
        <f t="shared" si="1"/>
        <v>-</v>
      </c>
    </row>
    <row r="199" spans="1:10" x14ac:dyDescent="0.25">
      <c r="A199" s="35"/>
      <c r="B199" s="50"/>
      <c r="C199" s="51"/>
      <c r="D199" s="52"/>
      <c r="E199" s="48"/>
      <c r="F199" s="46"/>
      <c r="G199" s="33" t="str">
        <f t="shared" si="1"/>
        <v>-</v>
      </c>
      <c r="I199" s="41"/>
      <c r="J199" s="43"/>
    </row>
    <row r="200" spans="1:10" ht="15.5" x14ac:dyDescent="0.25">
      <c r="A200" s="38"/>
      <c r="B200" s="38"/>
      <c r="C200" s="38"/>
      <c r="D200" s="39"/>
      <c r="E200" s="38"/>
      <c r="F200" s="46"/>
      <c r="G200" s="33" t="str">
        <f t="shared" si="1"/>
        <v>-</v>
      </c>
    </row>
    <row r="201" spans="1:10" ht="15.5" x14ac:dyDescent="0.25">
      <c r="A201" s="38"/>
      <c r="B201" s="38"/>
      <c r="C201" s="38"/>
      <c r="D201" s="39"/>
      <c r="E201" s="38"/>
      <c r="F201" s="46"/>
      <c r="G201" s="33" t="str">
        <f t="shared" si="1"/>
        <v>-</v>
      </c>
    </row>
    <row r="202" spans="1:10" ht="15.5" x14ac:dyDescent="0.25">
      <c r="A202" s="38"/>
      <c r="B202" s="38"/>
      <c r="C202" s="38"/>
      <c r="D202" s="39"/>
      <c r="E202" s="38"/>
      <c r="F202" s="46"/>
      <c r="G202" s="33" t="str">
        <f t="shared" si="1"/>
        <v>-</v>
      </c>
    </row>
    <row r="203" spans="1:10" ht="15.5" x14ac:dyDescent="0.25">
      <c r="A203" s="38"/>
      <c r="B203" s="38"/>
      <c r="C203" s="38"/>
      <c r="D203" s="39"/>
      <c r="E203" s="38"/>
      <c r="F203" s="46"/>
      <c r="G203" s="33" t="str">
        <f t="shared" si="1"/>
        <v>-</v>
      </c>
    </row>
    <row r="204" spans="1:10" ht="15.5" x14ac:dyDescent="0.25">
      <c r="A204" s="38"/>
      <c r="B204" s="38"/>
      <c r="C204" s="38"/>
      <c r="D204" s="39"/>
      <c r="E204" s="38"/>
      <c r="F204" s="46"/>
      <c r="G204" s="33" t="str">
        <f t="shared" si="1"/>
        <v>-</v>
      </c>
    </row>
    <row r="205" spans="1:10" ht="15.5" x14ac:dyDescent="0.25">
      <c r="A205" s="38"/>
      <c r="B205" s="38"/>
      <c r="C205" s="38"/>
      <c r="D205" s="39"/>
      <c r="E205" s="38"/>
      <c r="F205" s="46"/>
      <c r="G205" s="33" t="str">
        <f t="shared" si="1"/>
        <v>-</v>
      </c>
    </row>
    <row r="206" spans="1:10" ht="15.5" x14ac:dyDescent="0.25">
      <c r="A206" s="38"/>
      <c r="B206" s="38"/>
      <c r="C206" s="38"/>
      <c r="D206" s="39"/>
      <c r="E206" s="38"/>
      <c r="F206" s="46"/>
      <c r="G206" s="33" t="str">
        <f t="shared" si="1"/>
        <v>-</v>
      </c>
    </row>
    <row r="207" spans="1:10" ht="15.5" x14ac:dyDescent="0.25">
      <c r="A207" s="38"/>
      <c r="B207" s="38"/>
      <c r="C207" s="38"/>
      <c r="D207" s="39"/>
      <c r="E207" s="38"/>
      <c r="F207" s="46"/>
      <c r="G207" s="33" t="str">
        <f t="shared" si="1"/>
        <v>-</v>
      </c>
    </row>
    <row r="208" spans="1:10" ht="15.5" x14ac:dyDescent="0.25">
      <c r="A208" s="38"/>
      <c r="B208" s="38"/>
      <c r="C208" s="38"/>
      <c r="D208" s="39"/>
      <c r="E208" s="38"/>
      <c r="F208" s="46"/>
      <c r="G208" s="33" t="str">
        <f t="shared" si="1"/>
        <v>-</v>
      </c>
    </row>
    <row r="209" spans="1:10" ht="15.5" x14ac:dyDescent="0.25">
      <c r="A209" s="38"/>
      <c r="B209" s="38"/>
      <c r="C209" s="38"/>
      <c r="D209" s="39"/>
      <c r="E209" s="38"/>
      <c r="F209" s="46"/>
      <c r="G209" s="33" t="str">
        <f t="shared" si="1"/>
        <v>-</v>
      </c>
    </row>
    <row r="210" spans="1:10" ht="15.5" x14ac:dyDescent="0.25">
      <c r="A210" s="38"/>
      <c r="B210" s="38"/>
      <c r="C210" s="38"/>
      <c r="D210" s="39"/>
      <c r="E210" s="38"/>
      <c r="F210" s="46"/>
      <c r="G210" s="33" t="str">
        <f t="shared" si="1"/>
        <v>-</v>
      </c>
    </row>
    <row r="211" spans="1:10" ht="15.5" x14ac:dyDescent="0.25">
      <c r="A211" s="38"/>
      <c r="B211" s="38"/>
      <c r="C211" s="38"/>
      <c r="D211" s="39"/>
      <c r="E211" s="38"/>
      <c r="F211" s="46"/>
      <c r="G211" s="33" t="str">
        <f t="shared" si="1"/>
        <v>-</v>
      </c>
    </row>
    <row r="212" spans="1:10" ht="15.5" x14ac:dyDescent="0.25">
      <c r="A212" s="38"/>
      <c r="B212" s="38"/>
      <c r="C212" s="38"/>
      <c r="D212" s="39"/>
      <c r="E212" s="38"/>
      <c r="F212" s="46"/>
      <c r="G212" s="33" t="str">
        <f t="shared" ref="G212:G239" si="2">IF(D212="","-",VLOOKUP(D212,D.O.B,2))</f>
        <v>-</v>
      </c>
    </row>
    <row r="213" spans="1:10" ht="15.5" x14ac:dyDescent="0.25">
      <c r="A213" s="38"/>
      <c r="B213" s="38"/>
      <c r="C213" s="38"/>
      <c r="D213" s="39"/>
      <c r="E213" s="38"/>
      <c r="F213" s="46"/>
      <c r="G213" s="33" t="str">
        <f t="shared" si="2"/>
        <v>-</v>
      </c>
      <c r="I213" s="41"/>
      <c r="J213" s="43"/>
    </row>
    <row r="214" spans="1:10" ht="15.5" x14ac:dyDescent="0.25">
      <c r="A214" s="38"/>
      <c r="B214" s="38"/>
      <c r="C214" s="38"/>
      <c r="D214" s="39"/>
      <c r="E214" s="38"/>
      <c r="F214" s="46"/>
      <c r="G214" s="33" t="str">
        <f t="shared" si="2"/>
        <v>-</v>
      </c>
      <c r="I214" s="41"/>
      <c r="J214" s="43"/>
    </row>
    <row r="215" spans="1:10" ht="15.5" x14ac:dyDescent="0.25">
      <c r="A215" s="38"/>
      <c r="B215" s="38"/>
      <c r="C215" s="38"/>
      <c r="D215" s="39"/>
      <c r="E215" s="38"/>
      <c r="F215" s="46"/>
      <c r="G215" s="33" t="str">
        <f t="shared" si="2"/>
        <v>-</v>
      </c>
      <c r="I215" s="41"/>
      <c r="J215" s="43"/>
    </row>
    <row r="216" spans="1:10" x14ac:dyDescent="0.25">
      <c r="A216" s="35"/>
      <c r="B216" s="50"/>
      <c r="C216" s="51"/>
      <c r="D216" s="52"/>
      <c r="E216" s="48"/>
      <c r="F216" s="46"/>
      <c r="G216" s="33" t="str">
        <f t="shared" si="2"/>
        <v>-</v>
      </c>
      <c r="I216" s="41"/>
      <c r="J216" s="43"/>
    </row>
    <row r="217" spans="1:10" ht="15.5" x14ac:dyDescent="0.25">
      <c r="A217" s="38"/>
      <c r="B217" s="38"/>
      <c r="C217" s="38"/>
      <c r="D217" s="38"/>
      <c r="E217" s="38"/>
      <c r="F217" s="46"/>
      <c r="G217" s="33" t="str">
        <f t="shared" si="2"/>
        <v>-</v>
      </c>
      <c r="I217" s="41"/>
      <c r="J217" s="43"/>
    </row>
    <row r="218" spans="1:10" ht="15.5" x14ac:dyDescent="0.25">
      <c r="A218" s="38"/>
      <c r="B218" s="38"/>
      <c r="C218" s="38"/>
      <c r="D218" s="38"/>
      <c r="E218" s="38"/>
      <c r="F218" s="46"/>
      <c r="G218" s="33" t="str">
        <f t="shared" si="2"/>
        <v>-</v>
      </c>
      <c r="I218" s="41"/>
      <c r="J218" s="43"/>
    </row>
    <row r="219" spans="1:10" ht="15.5" x14ac:dyDescent="0.25">
      <c r="A219" s="38"/>
      <c r="B219" s="38"/>
      <c r="C219" s="38"/>
      <c r="D219" s="38"/>
      <c r="E219" s="38"/>
      <c r="F219" s="46"/>
      <c r="G219" s="33" t="str">
        <f t="shared" si="2"/>
        <v>-</v>
      </c>
      <c r="I219" s="41"/>
      <c r="J219" s="43"/>
    </row>
    <row r="220" spans="1:10" ht="15.5" x14ac:dyDescent="0.25">
      <c r="A220" s="38"/>
      <c r="B220" s="38"/>
      <c r="C220" s="38"/>
      <c r="D220" s="38"/>
      <c r="E220" s="38"/>
      <c r="F220" s="46"/>
      <c r="G220" s="33" t="str">
        <f t="shared" si="2"/>
        <v>-</v>
      </c>
      <c r="I220" s="41"/>
      <c r="J220" s="43"/>
    </row>
    <row r="221" spans="1:10" ht="15.5" x14ac:dyDescent="0.25">
      <c r="A221" s="38"/>
      <c r="B221" s="38"/>
      <c r="C221" s="38"/>
      <c r="D221" s="38"/>
      <c r="E221" s="38"/>
      <c r="F221" s="46"/>
      <c r="G221" s="33" t="str">
        <f t="shared" si="2"/>
        <v>-</v>
      </c>
      <c r="I221" s="41"/>
      <c r="J221" s="43"/>
    </row>
    <row r="222" spans="1:10" ht="15.5" x14ac:dyDescent="0.25">
      <c r="A222" s="38"/>
      <c r="B222" s="38"/>
      <c r="C222" s="38"/>
      <c r="D222" s="38"/>
      <c r="E222" s="38"/>
      <c r="F222" s="46"/>
      <c r="G222" s="33" t="str">
        <f t="shared" si="2"/>
        <v>-</v>
      </c>
      <c r="I222" s="41"/>
      <c r="J222" s="43"/>
    </row>
    <row r="223" spans="1:10" ht="15.5" x14ac:dyDescent="0.35">
      <c r="A223" s="38"/>
      <c r="B223" s="38"/>
      <c r="C223" s="38"/>
      <c r="D223" s="53"/>
      <c r="E223" s="38"/>
      <c r="F223" s="46"/>
      <c r="G223" s="33" t="str">
        <f t="shared" si="2"/>
        <v>-</v>
      </c>
      <c r="I223" s="41"/>
      <c r="J223" s="43"/>
    </row>
    <row r="224" spans="1:10" ht="15.5" x14ac:dyDescent="0.25">
      <c r="A224" s="38"/>
      <c r="B224" s="38"/>
      <c r="C224" s="38"/>
      <c r="D224" s="38"/>
      <c r="E224" s="38"/>
      <c r="F224" s="46"/>
      <c r="G224" s="33" t="str">
        <f t="shared" si="2"/>
        <v>-</v>
      </c>
      <c r="I224" s="41"/>
      <c r="J224" s="43"/>
    </row>
    <row r="225" spans="1:10" ht="15.5" x14ac:dyDescent="0.25">
      <c r="A225" s="38"/>
      <c r="B225" s="38"/>
      <c r="C225" s="38"/>
      <c r="D225" s="38"/>
      <c r="E225" s="38"/>
      <c r="F225" s="46"/>
      <c r="G225" s="33" t="str">
        <f t="shared" si="2"/>
        <v>-</v>
      </c>
      <c r="I225" s="41"/>
      <c r="J225" s="43"/>
    </row>
    <row r="226" spans="1:10" ht="15.5" x14ac:dyDescent="0.25">
      <c r="A226" s="38"/>
      <c r="B226" s="38"/>
      <c r="C226" s="38"/>
      <c r="D226" s="38"/>
      <c r="E226" s="38"/>
      <c r="F226" s="46"/>
      <c r="G226" s="33" t="str">
        <f t="shared" si="2"/>
        <v>-</v>
      </c>
      <c r="I226" s="41"/>
      <c r="J226" s="43"/>
    </row>
    <row r="227" spans="1:10" ht="15.5" x14ac:dyDescent="0.25">
      <c r="A227" s="38"/>
      <c r="B227" s="38"/>
      <c r="C227" s="38"/>
      <c r="D227" s="38"/>
      <c r="E227" s="38"/>
      <c r="F227" s="46"/>
      <c r="G227" s="33" t="str">
        <f t="shared" si="2"/>
        <v>-</v>
      </c>
      <c r="I227" s="41"/>
      <c r="J227" s="43"/>
    </row>
    <row r="228" spans="1:10" ht="15.5" x14ac:dyDescent="0.25">
      <c r="A228" s="38"/>
      <c r="B228" s="38"/>
      <c r="C228" s="38"/>
      <c r="D228" s="38"/>
      <c r="E228" s="38"/>
      <c r="F228" s="46"/>
      <c r="G228" s="33" t="str">
        <f t="shared" si="2"/>
        <v>-</v>
      </c>
      <c r="I228" s="41"/>
      <c r="J228" s="43"/>
    </row>
    <row r="229" spans="1:10" ht="15.5" x14ac:dyDescent="0.25">
      <c r="A229" s="38"/>
      <c r="B229" s="38"/>
      <c r="C229" s="38"/>
      <c r="D229" s="38"/>
      <c r="E229" s="38"/>
      <c r="F229" s="46"/>
      <c r="G229" s="33" t="str">
        <f t="shared" si="2"/>
        <v>-</v>
      </c>
      <c r="I229" s="41"/>
      <c r="J229" s="43"/>
    </row>
    <row r="230" spans="1:10" ht="15.5" x14ac:dyDescent="0.25">
      <c r="A230" s="38"/>
      <c r="B230" s="38"/>
      <c r="C230" s="38"/>
      <c r="D230" s="38"/>
      <c r="E230" s="38"/>
      <c r="F230" s="46"/>
      <c r="G230" s="33" t="str">
        <f t="shared" si="2"/>
        <v>-</v>
      </c>
      <c r="I230" s="41"/>
      <c r="J230" s="43"/>
    </row>
    <row r="231" spans="1:10" x14ac:dyDescent="0.25">
      <c r="A231" s="35"/>
      <c r="B231" s="50"/>
      <c r="C231" s="51"/>
      <c r="D231" s="52"/>
      <c r="E231" s="48"/>
      <c r="F231" s="46"/>
      <c r="G231" s="33" t="str">
        <f t="shared" si="2"/>
        <v>-</v>
      </c>
      <c r="I231" s="41"/>
      <c r="J231" s="43"/>
    </row>
    <row r="232" spans="1:10" x14ac:dyDescent="0.25">
      <c r="A232" s="35"/>
      <c r="B232" s="50"/>
      <c r="C232" s="51"/>
      <c r="D232" s="52"/>
      <c r="E232" s="48"/>
      <c r="F232" s="46"/>
      <c r="G232" s="33" t="str">
        <f t="shared" si="2"/>
        <v>-</v>
      </c>
      <c r="I232" s="41"/>
      <c r="J232" s="43"/>
    </row>
    <row r="233" spans="1:10" x14ac:dyDescent="0.25">
      <c r="A233" s="35"/>
      <c r="B233" s="50"/>
      <c r="C233" s="51"/>
      <c r="D233" s="52"/>
      <c r="E233" s="48"/>
      <c r="F233" s="46"/>
      <c r="G233" s="33" t="str">
        <f t="shared" si="2"/>
        <v>-</v>
      </c>
      <c r="I233" s="41"/>
      <c r="J233" s="43"/>
    </row>
    <row r="234" spans="1:10" x14ac:dyDescent="0.25">
      <c r="A234" s="35"/>
      <c r="B234" s="50"/>
      <c r="C234" s="51"/>
      <c r="D234" s="52"/>
      <c r="E234" s="48"/>
      <c r="F234" s="46"/>
      <c r="G234" s="33" t="str">
        <f t="shared" si="2"/>
        <v>-</v>
      </c>
      <c r="I234" s="41"/>
      <c r="J234" s="43"/>
    </row>
    <row r="235" spans="1:10" x14ac:dyDescent="0.25">
      <c r="A235" s="35"/>
      <c r="B235" s="50"/>
      <c r="C235" s="51"/>
      <c r="D235" s="52"/>
      <c r="E235" s="48"/>
      <c r="F235" s="46"/>
      <c r="G235" s="33" t="str">
        <f t="shared" si="2"/>
        <v>-</v>
      </c>
      <c r="I235" s="41"/>
      <c r="J235" s="43"/>
    </row>
    <row r="236" spans="1:10" x14ac:dyDescent="0.25">
      <c r="A236" s="35"/>
      <c r="B236" s="50"/>
      <c r="C236" s="51"/>
      <c r="D236" s="52"/>
      <c r="E236" s="48"/>
      <c r="F236" s="46"/>
      <c r="G236" s="33" t="str">
        <f t="shared" si="2"/>
        <v>-</v>
      </c>
      <c r="I236" s="41"/>
      <c r="J236" s="43"/>
    </row>
    <row r="237" spans="1:10" x14ac:dyDescent="0.25">
      <c r="A237" s="35"/>
      <c r="B237" s="50"/>
      <c r="C237" s="51"/>
      <c r="D237" s="52"/>
      <c r="E237" s="48"/>
      <c r="F237" s="46"/>
      <c r="G237" s="33" t="str">
        <f t="shared" si="2"/>
        <v>-</v>
      </c>
      <c r="I237" s="41"/>
      <c r="J237" s="43"/>
    </row>
    <row r="238" spans="1:10" x14ac:dyDescent="0.25">
      <c r="A238" s="35"/>
      <c r="B238" s="50"/>
      <c r="C238" s="51"/>
      <c r="D238" s="52"/>
      <c r="E238" s="48"/>
      <c r="F238" s="46"/>
      <c r="G238" s="33" t="str">
        <f t="shared" si="2"/>
        <v>-</v>
      </c>
      <c r="I238" s="41"/>
      <c r="J238" s="43"/>
    </row>
    <row r="239" spans="1:10" x14ac:dyDescent="0.25">
      <c r="A239" s="35"/>
      <c r="B239" s="50"/>
      <c r="C239" s="51"/>
      <c r="D239" s="52"/>
      <c r="E239" s="48"/>
      <c r="F239" s="46"/>
      <c r="G239" s="33" t="str">
        <f t="shared" si="2"/>
        <v>-</v>
      </c>
      <c r="I239" s="41"/>
      <c r="J239" s="43"/>
    </row>
  </sheetData>
  <phoneticPr fontId="0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167D-ED52-45B5-9B78-933606BC29D4}">
  <sheetPr>
    <pageSetUpPr fitToPage="1"/>
  </sheetPr>
  <dimension ref="A1:N88"/>
  <sheetViews>
    <sheetView view="pageBreakPreview" zoomScale="60" zoomScaleNormal="100" workbookViewId="0">
      <selection activeCell="B1" sqref="B1:L1"/>
    </sheetView>
  </sheetViews>
  <sheetFormatPr defaultRowHeight="13" x14ac:dyDescent="0.3"/>
  <cols>
    <col min="1" max="1" width="5.7265625" style="10" customWidth="1"/>
    <col min="2" max="2" width="5.7265625" style="1" customWidth="1"/>
    <col min="3" max="4" width="18.7265625" customWidth="1"/>
    <col min="5" max="5" width="5.26953125" style="12" customWidth="1"/>
    <col min="6" max="6" width="3.7265625" customWidth="1"/>
    <col min="7" max="7" width="8" customWidth="1"/>
    <col min="8" max="8" width="5.7265625" style="10" customWidth="1"/>
    <col min="9" max="9" width="5.7265625" style="1" customWidth="1"/>
    <col min="10" max="11" width="18.7265625" customWidth="1"/>
    <col min="12" max="12" width="5.26953125" style="12" customWidth="1"/>
    <col min="13" max="13" width="3.7265625" customWidth="1"/>
  </cols>
  <sheetData>
    <row r="1" spans="1:14" ht="23" x14ac:dyDescent="0.5">
      <c r="B1" s="83" t="str">
        <f>+Scoring!A1</f>
        <v>Hampshire Schools U12/13/14 Schools Cross Country Championships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4" x14ac:dyDescent="0.3">
      <c r="E2" s="22"/>
      <c r="F2" s="8"/>
      <c r="G2" s="8"/>
    </row>
    <row r="3" spans="1:14" ht="18" x14ac:dyDescent="0.4">
      <c r="A3" s="81" t="str">
        <f>+Scoring!B3</f>
        <v>Down Grange</v>
      </c>
      <c r="B3" s="87"/>
      <c r="C3" s="87"/>
      <c r="D3" s="86"/>
      <c r="F3" s="85" t="str">
        <f>+Scoring!E3</f>
        <v>3rd March 2026</v>
      </c>
      <c r="G3" s="86"/>
      <c r="H3" s="86"/>
      <c r="I3" s="86"/>
      <c r="K3" s="9" t="str">
        <f>+Scoring!R3</f>
        <v>U12 Boys</v>
      </c>
    </row>
    <row r="4" spans="1:14" x14ac:dyDescent="0.3">
      <c r="E4" s="22"/>
      <c r="F4" s="8"/>
      <c r="G4" s="8"/>
    </row>
    <row r="5" spans="1:14" x14ac:dyDescent="0.3">
      <c r="A5" s="10" t="str">
        <f>+Scoring!A5</f>
        <v>Pos</v>
      </c>
      <c r="B5" s="10" t="s">
        <v>313</v>
      </c>
      <c r="C5" s="10" t="str">
        <f>+Scoring!C5</f>
        <v>Name</v>
      </c>
      <c r="D5" s="10" t="str">
        <f>+Scoring!E5</f>
        <v>Area</v>
      </c>
      <c r="E5" s="78" t="str">
        <f>+Scoring!G5</f>
        <v>Time</v>
      </c>
      <c r="F5" s="84"/>
      <c r="G5" s="15"/>
      <c r="H5" s="10" t="str">
        <f>+A5</f>
        <v>Pos</v>
      </c>
      <c r="I5" s="10" t="str">
        <f>+B5</f>
        <v>ID</v>
      </c>
      <c r="J5" s="10" t="str">
        <f>+C5</f>
        <v>Name</v>
      </c>
      <c r="K5" s="10" t="str">
        <f>+D5</f>
        <v>Area</v>
      </c>
      <c r="L5" s="78" t="str">
        <f>+E5</f>
        <v>Time</v>
      </c>
      <c r="M5" s="84"/>
    </row>
    <row r="6" spans="1:14" x14ac:dyDescent="0.3">
      <c r="A6" s="10">
        <f>+Scoring!A6</f>
        <v>1</v>
      </c>
      <c r="B6" s="1">
        <f>IF(ISNUMBER(+Scoring!B6),+Scoring!B6,"")</f>
        <v>614</v>
      </c>
      <c r="C6" t="str">
        <f>+Scoring!C6</f>
        <v xml:space="preserve">Oliphant, Louis </v>
      </c>
      <c r="D6" t="str">
        <f>+Scoring!E6</f>
        <v xml:space="preserve">Basingstoke </v>
      </c>
      <c r="E6" s="12" t="str">
        <f>IF(ISTEXT(Scoring!G6)=TRUE,+Scoring!G6&amp;":","")</f>
        <v>7:</v>
      </c>
      <c r="F6" t="str">
        <f>IF(ISTEXT(Scoring!H6)=TRUE,+Scoring!H6,"")</f>
        <v>03</v>
      </c>
      <c r="H6" s="10">
        <f>+Scoring!A81</f>
        <v>76</v>
      </c>
      <c r="I6" s="1">
        <f>IF(ISNUMBER(+Scoring!B81),+Scoring!B81,"")</f>
        <v>788</v>
      </c>
      <c r="J6" t="str">
        <f>+Scoring!C81</f>
        <v>Bean, Spencer</v>
      </c>
      <c r="K6" t="str">
        <f>+Scoring!E81</f>
        <v>New Forest</v>
      </c>
      <c r="L6" s="12" t="str">
        <f>IF(ISTEXT(Scoring!G81)=TRUE,+Scoring!G81&amp;":","")</f>
        <v/>
      </c>
      <c r="M6" t="str">
        <f>IF(ISTEXT(Scoring!H81)=TRUE,+Scoring!H81,"")</f>
        <v/>
      </c>
    </row>
    <row r="7" spans="1:14" x14ac:dyDescent="0.3">
      <c r="A7" s="10">
        <f>+Scoring!A7</f>
        <v>2</v>
      </c>
      <c r="B7" s="1">
        <f>IF(ISNUMBER(+Scoring!B7),+Scoring!B7,"")</f>
        <v>662</v>
      </c>
      <c r="C7" t="str">
        <f>+Scoring!C7</f>
        <v>Leathland, Hugo</v>
      </c>
      <c r="D7" t="str">
        <f>+Scoring!E7</f>
        <v>Fareham</v>
      </c>
      <c r="E7" s="12" t="str">
        <f>IF(ISTEXT(Scoring!G7)=TRUE,+Scoring!G7&amp;":","")</f>
        <v/>
      </c>
      <c r="F7" t="str">
        <f>IF(ISTEXT(Scoring!H7)=TRUE,+Scoring!H7,"")</f>
        <v>04</v>
      </c>
      <c r="H7" s="10">
        <f>+Scoring!A82</f>
        <v>77</v>
      </c>
      <c r="I7" s="1">
        <f>IF(ISNUMBER(+Scoring!B82),+Scoring!B82,"")</f>
        <v>843</v>
      </c>
      <c r="J7" t="str">
        <f>+Scoring!C82</f>
        <v>Brett, Jax</v>
      </c>
      <c r="K7" t="str">
        <f>+Scoring!E82</f>
        <v>IOW</v>
      </c>
      <c r="L7" s="12" t="str">
        <f>IF(ISTEXT(Scoring!G82)=TRUE,+Scoring!G82&amp;":","")</f>
        <v/>
      </c>
      <c r="M7" t="str">
        <f>IF(ISTEXT(Scoring!H82)=TRUE,+Scoring!H82,"")</f>
        <v/>
      </c>
    </row>
    <row r="8" spans="1:14" x14ac:dyDescent="0.3">
      <c r="A8" s="10">
        <f>+Scoring!A8</f>
        <v>3</v>
      </c>
      <c r="B8" s="1">
        <f>IF(ISNUMBER(+Scoring!B8),+Scoring!B8,"")</f>
        <v>711</v>
      </c>
      <c r="C8" t="str">
        <f>+Scoring!C8</f>
        <v>Plumb, Theo</v>
      </c>
      <c r="D8" t="str">
        <f>+Scoring!E8</f>
        <v>North Eastleigh and Winchester</v>
      </c>
      <c r="E8" s="12" t="str">
        <f>IF(ISTEXT(Scoring!G8)=TRUE,+Scoring!G8&amp;":","")</f>
        <v/>
      </c>
      <c r="F8" t="str">
        <f>IF(ISTEXT(Scoring!H8)=TRUE,+Scoring!H8,"")</f>
        <v>14</v>
      </c>
      <c r="H8" s="10">
        <f>+Scoring!A83</f>
        <v>78</v>
      </c>
      <c r="I8" s="1">
        <f>IF(ISNUMBER(+Scoring!B83),+Scoring!B83,"")</f>
        <v>891</v>
      </c>
      <c r="J8" t="str">
        <f>+Scoring!C83</f>
        <v>McKay Martin, Logan</v>
      </c>
      <c r="K8" t="str">
        <f>+Scoring!E83</f>
        <v>Mountbattebn - Andover</v>
      </c>
      <c r="L8" s="12" t="str">
        <f>IF(ISTEXT(Scoring!G83)=TRUE,+Scoring!G83&amp;":","")</f>
        <v/>
      </c>
      <c r="M8" t="str">
        <f>IF(ISTEXT(Scoring!H83)=TRUE,+Scoring!H83,"")</f>
        <v/>
      </c>
    </row>
    <row r="9" spans="1:14" x14ac:dyDescent="0.3">
      <c r="A9" s="10">
        <f>+Scoring!A9</f>
        <v>4</v>
      </c>
      <c r="B9" s="1">
        <f>IF(ISNUMBER(+Scoring!B9),+Scoring!B9,"")</f>
        <v>685</v>
      </c>
      <c r="C9" t="str">
        <f>+Scoring!C9</f>
        <v xml:space="preserve">Powell, Toby </v>
      </c>
      <c r="D9" t="str">
        <f>+Scoring!E9</f>
        <v xml:space="preserve">North East Hants </v>
      </c>
      <c r="E9" s="12" t="str">
        <f>IF(ISTEXT(Scoring!G9)=TRUE,+Scoring!G9&amp;":","")</f>
        <v/>
      </c>
      <c r="F9" t="str">
        <f>IF(ISTEXT(Scoring!H9)=TRUE,+Scoring!H9,"")</f>
        <v>19</v>
      </c>
      <c r="H9" s="10">
        <f>+Scoring!A84</f>
        <v>79</v>
      </c>
      <c r="I9" s="1">
        <f>IF(ISNUMBER(+Scoring!B84),+Scoring!B84,"")</f>
        <v>848</v>
      </c>
      <c r="J9" t="str">
        <f>+Scoring!C84</f>
        <v>Bond, Matthew</v>
      </c>
      <c r="K9" t="str">
        <f>+Scoring!E84</f>
        <v>IOW</v>
      </c>
      <c r="L9" s="12" t="str">
        <f>IF(ISTEXT(Scoring!G84)=TRUE,+Scoring!G84&amp;":","")</f>
        <v/>
      </c>
      <c r="M9" t="str">
        <f>IF(ISTEXT(Scoring!H84)=TRUE,+Scoring!H84,"")</f>
        <v/>
      </c>
    </row>
    <row r="10" spans="1:14" x14ac:dyDescent="0.3">
      <c r="A10" s="10">
        <f>+Scoring!A10</f>
        <v>5</v>
      </c>
      <c r="B10" s="1">
        <f>IF(ISNUMBER(+Scoring!B10),+Scoring!B10,"")</f>
        <v>779</v>
      </c>
      <c r="C10" t="str">
        <f>+Scoring!C10</f>
        <v>Dixon, Louis</v>
      </c>
      <c r="D10" t="str">
        <f>+Scoring!E10</f>
        <v>New Forest</v>
      </c>
      <c r="E10" s="12" t="str">
        <f>IF(ISTEXT(Scoring!G10)=TRUE,+Scoring!G10&amp;":","")</f>
        <v/>
      </c>
      <c r="F10" t="str">
        <f>IF(ISTEXT(Scoring!H10)=TRUE,+Scoring!H10,"")</f>
        <v>24</v>
      </c>
      <c r="H10" s="10">
        <f>+Scoring!A85</f>
        <v>80</v>
      </c>
      <c r="I10" s="1">
        <f>IF(ISNUMBER(+Scoring!B85),+Scoring!B85,"")</f>
        <v>764</v>
      </c>
      <c r="J10" t="str">
        <f>+Scoring!C85</f>
        <v>Okeowo, Milan</v>
      </c>
      <c r="K10" t="str">
        <f>+Scoring!E85</f>
        <v>Southanmpton</v>
      </c>
      <c r="L10" s="12" t="str">
        <f>IF(ISTEXT(Scoring!G85)=TRUE,+Scoring!G85&amp;":","")</f>
        <v/>
      </c>
      <c r="M10" t="str">
        <f>IF(ISTEXT(Scoring!H85)=TRUE,+Scoring!H85,"")</f>
        <v/>
      </c>
    </row>
    <row r="11" spans="1:14" x14ac:dyDescent="0.3">
      <c r="A11" s="10">
        <f>+Scoring!A11</f>
        <v>6</v>
      </c>
      <c r="B11" s="1">
        <f>IF(ISNUMBER(+Scoring!B11),+Scoring!B11,"")</f>
        <v>849</v>
      </c>
      <c r="C11" t="str">
        <f>+Scoring!C11</f>
        <v>Hayles , Rocco</v>
      </c>
      <c r="D11" t="str">
        <f>+Scoring!E11</f>
        <v>IOW</v>
      </c>
      <c r="E11" s="12" t="str">
        <f>IF(ISTEXT(Scoring!G11)=TRUE,+Scoring!G11&amp;":","")</f>
        <v/>
      </c>
      <c r="F11" t="str">
        <f>IF(ISTEXT(Scoring!H11)=TRUE,+Scoring!H11,"")</f>
        <v>29</v>
      </c>
      <c r="H11" s="10">
        <f>+Scoring!A86</f>
        <v>81</v>
      </c>
      <c r="I11" s="1">
        <f>IF(ISNUMBER(+Scoring!B86),+Scoring!B86,"")</f>
        <v>759</v>
      </c>
      <c r="J11" t="str">
        <f>+Scoring!C86</f>
        <v>Mariner, Eddie</v>
      </c>
      <c r="K11" t="str">
        <f>+Scoring!E86</f>
        <v>Southanmpton</v>
      </c>
      <c r="L11" s="12" t="str">
        <f>IF(ISTEXT(Scoring!G86)=TRUE,+Scoring!G86&amp;":","")</f>
        <v/>
      </c>
      <c r="M11" t="str">
        <f>IF(ISTEXT(Scoring!H86)=TRUE,+Scoring!H86,"")</f>
        <v/>
      </c>
    </row>
    <row r="12" spans="1:14" x14ac:dyDescent="0.3">
      <c r="A12" s="10">
        <f>+Scoring!A12</f>
        <v>7</v>
      </c>
      <c r="B12" s="1">
        <f>IF(ISNUMBER(+Scoring!B12),+Scoring!B12,"")</f>
        <v>756</v>
      </c>
      <c r="C12" t="str">
        <f>+Scoring!C12</f>
        <v>Gietek, Harvey</v>
      </c>
      <c r="D12" t="str">
        <f>+Scoring!E12</f>
        <v>Southanmpton</v>
      </c>
      <c r="E12" s="12" t="str">
        <f>IF(ISTEXT(Scoring!G12)=TRUE,+Scoring!G12&amp;":","")</f>
        <v/>
      </c>
      <c r="F12" t="str">
        <f>IF(ISTEXT(Scoring!H12)=TRUE,+Scoring!H12,"")</f>
        <v>30</v>
      </c>
      <c r="H12" s="10">
        <f>+Scoring!A87</f>
        <v>82</v>
      </c>
      <c r="I12" s="1">
        <f>IF(ISNUMBER(+Scoring!B87),+Scoring!B87,"")</f>
        <v>733</v>
      </c>
      <c r="J12" t="str">
        <f>+Scoring!C87</f>
        <v>, Patrick</v>
      </c>
      <c r="K12" t="str">
        <f>+Scoring!E87</f>
        <v>South East and Winchester</v>
      </c>
      <c r="L12" s="12" t="str">
        <f>IF(ISTEXT(Scoring!G87)=TRUE,+Scoring!G87&amp;":","")</f>
        <v/>
      </c>
      <c r="M12" t="str">
        <f>IF(ISTEXT(Scoring!H87)=TRUE,+Scoring!H87,"")</f>
        <v/>
      </c>
      <c r="N12" s="5"/>
    </row>
    <row r="13" spans="1:14" x14ac:dyDescent="0.3">
      <c r="A13" s="10">
        <f>+Scoring!A13</f>
        <v>8</v>
      </c>
      <c r="B13" s="1">
        <f>IF(ISNUMBER(+Scoring!B13),+Scoring!B13,"")</f>
        <v>780</v>
      </c>
      <c r="C13" t="str">
        <f>+Scoring!C13</f>
        <v>Saribiyik, Kaan</v>
      </c>
      <c r="D13" t="str">
        <f>+Scoring!E13</f>
        <v>New Forest</v>
      </c>
      <c r="E13" s="12" t="str">
        <f>IF(ISTEXT(Scoring!G13)=TRUE,+Scoring!G13&amp;":","")</f>
        <v/>
      </c>
      <c r="F13" t="str">
        <f>IF(ISTEXT(Scoring!H13)=TRUE,+Scoring!H13,"")</f>
        <v>35</v>
      </c>
      <c r="H13" s="10">
        <f>+Scoring!A88</f>
        <v>83</v>
      </c>
      <c r="I13" s="1">
        <f>IF(ISNUMBER(+Scoring!B88),+Scoring!B88,"")</f>
        <v>872</v>
      </c>
      <c r="J13" t="str">
        <f>+Scoring!C88</f>
        <v>Guy, Henry</v>
      </c>
      <c r="K13" t="str">
        <f>+Scoring!E88</f>
        <v>Portsmouth</v>
      </c>
      <c r="L13" s="12" t="str">
        <f>IF(ISTEXT(Scoring!G88)=TRUE,+Scoring!G88&amp;":","")</f>
        <v/>
      </c>
      <c r="M13" t="str">
        <f>IF(ISTEXT(Scoring!H88)=TRUE,+Scoring!H88,"")</f>
        <v/>
      </c>
      <c r="N13" s="5"/>
    </row>
    <row r="14" spans="1:14" x14ac:dyDescent="0.3">
      <c r="A14" s="10">
        <f>+Scoring!A14</f>
        <v>9</v>
      </c>
      <c r="B14" s="1">
        <f>IF(ISNUMBER(+Scoring!B14),+Scoring!B14,"")</f>
        <v>713</v>
      </c>
      <c r="C14" t="str">
        <f>+Scoring!C14</f>
        <v>Maliszewski, Edward</v>
      </c>
      <c r="D14" t="str">
        <f>+Scoring!E14</f>
        <v>North Eastleigh and Winchester</v>
      </c>
      <c r="E14" s="12" t="str">
        <f>IF(ISTEXT(Scoring!G14)=TRUE,+Scoring!G14&amp;":","")</f>
        <v/>
      </c>
      <c r="F14" t="str">
        <f>IF(ISTEXT(Scoring!H14)=TRUE,+Scoring!H14,"")</f>
        <v>36</v>
      </c>
      <c r="H14" s="10">
        <f>+Scoring!A89</f>
        <v>84</v>
      </c>
      <c r="I14" s="1">
        <f>IF(ISNUMBER(+Scoring!B89),+Scoring!B89,"")</f>
        <v>645</v>
      </c>
      <c r="J14" t="str">
        <f>+Scoring!C89</f>
        <v>Purcell, Jamie</v>
      </c>
      <c r="K14" t="str">
        <f>+Scoring!E89</f>
        <v>East Hants</v>
      </c>
      <c r="L14" s="12" t="str">
        <f>IF(ISTEXT(Scoring!G89)=TRUE,+Scoring!G89&amp;":","")</f>
        <v/>
      </c>
      <c r="M14" t="str">
        <f>IF(ISTEXT(Scoring!H89)=TRUE,+Scoring!H89,"")</f>
        <v/>
      </c>
      <c r="N14" s="5"/>
    </row>
    <row r="15" spans="1:14" x14ac:dyDescent="0.3">
      <c r="A15" s="10">
        <f>+Scoring!A15</f>
        <v>10</v>
      </c>
      <c r="B15" s="1">
        <f>IF(ISNUMBER(+Scoring!B15),+Scoring!B15,"")</f>
        <v>714</v>
      </c>
      <c r="C15" t="str">
        <f>+Scoring!C15</f>
        <v>Garfitt, Remy</v>
      </c>
      <c r="D15" t="str">
        <f>+Scoring!E15</f>
        <v>North Eastleigh and Winchester</v>
      </c>
      <c r="E15" s="12" t="str">
        <f>IF(ISTEXT(Scoring!G15)=TRUE,+Scoring!G15&amp;":","")</f>
        <v/>
      </c>
      <c r="F15" t="str">
        <f>IF(ISTEXT(Scoring!H15)=TRUE,+Scoring!H15,"")</f>
        <v>37</v>
      </c>
      <c r="H15" s="10">
        <f>+Scoring!A90</f>
        <v>85</v>
      </c>
      <c r="I15" s="1">
        <f>IF(ISNUMBER(+Scoring!B90),+Scoring!B90,"")</f>
        <v>741</v>
      </c>
      <c r="J15" t="str">
        <f>+Scoring!C90</f>
        <v xml:space="preserve">Baxter, Joey </v>
      </c>
      <c r="K15" t="str">
        <f>+Scoring!E90</f>
        <v>South East and Winchester</v>
      </c>
      <c r="L15" s="12" t="str">
        <f>IF(ISTEXT(Scoring!G90)=TRUE,+Scoring!G90&amp;":","")</f>
        <v/>
      </c>
      <c r="M15" t="str">
        <f>IF(ISTEXT(Scoring!H90)=TRUE,+Scoring!H90,"")</f>
        <v/>
      </c>
      <c r="N15" s="5"/>
    </row>
    <row r="16" spans="1:14" x14ac:dyDescent="0.3">
      <c r="A16" s="10">
        <f>+Scoring!A16</f>
        <v>11</v>
      </c>
      <c r="B16" s="1">
        <f>IF(ISNUMBER(+Scoring!B16),+Scoring!B16,"")</f>
        <v>684</v>
      </c>
      <c r="C16" t="str">
        <f>+Scoring!C16</f>
        <v xml:space="preserve">Murray, Jack </v>
      </c>
      <c r="D16" t="str">
        <f>+Scoring!E16</f>
        <v xml:space="preserve">North East Hants </v>
      </c>
      <c r="E16" s="12" t="str">
        <f>IF(ISTEXT(Scoring!G16)=TRUE,+Scoring!G16&amp;":","")</f>
        <v/>
      </c>
      <c r="F16" t="str">
        <f>IF(ISTEXT(Scoring!H16)=TRUE,+Scoring!H16,"")</f>
        <v>39</v>
      </c>
      <c r="H16" s="10">
        <f>+Scoring!A91</f>
        <v>86</v>
      </c>
      <c r="I16" s="1">
        <f>IF(ISNUMBER(+Scoring!B91),+Scoring!B91,"")</f>
        <v>694</v>
      </c>
      <c r="J16" t="str">
        <f>+Scoring!C91</f>
        <v xml:space="preserve">Campbell, Flynn </v>
      </c>
      <c r="K16" t="str">
        <f>+Scoring!E91</f>
        <v xml:space="preserve">North East Hants </v>
      </c>
      <c r="L16" s="12" t="str">
        <f>IF(ISTEXT(Scoring!G91)=TRUE,+Scoring!G91&amp;":","")</f>
        <v/>
      </c>
      <c r="M16" t="str">
        <f>IF(ISTEXT(Scoring!H91)=TRUE,+Scoring!H91,"")</f>
        <v/>
      </c>
      <c r="N16" s="5"/>
    </row>
    <row r="17" spans="1:14" x14ac:dyDescent="0.3">
      <c r="A17" s="10">
        <f>+Scoring!A17</f>
        <v>12</v>
      </c>
      <c r="B17" s="1">
        <f>IF(ISNUMBER(+Scoring!B17),+Scoring!B17,"")</f>
        <v>739</v>
      </c>
      <c r="C17" t="str">
        <f>+Scoring!C17</f>
        <v>Gilmore, Rory</v>
      </c>
      <c r="D17" t="str">
        <f>+Scoring!E17</f>
        <v>South East and Winchester</v>
      </c>
      <c r="E17" s="12" t="str">
        <f>IF(ISTEXT(Scoring!G17)=TRUE,+Scoring!G17&amp;":","")</f>
        <v/>
      </c>
      <c r="F17" t="str">
        <f>IF(ISTEXT(Scoring!H17)=TRUE,+Scoring!H17,"")</f>
        <v>42</v>
      </c>
      <c r="H17" s="10">
        <f>+Scoring!A92</f>
        <v>87</v>
      </c>
      <c r="I17" s="1">
        <f>IF(ISNUMBER(+Scoring!B92),+Scoring!B92,"")</f>
        <v>763</v>
      </c>
      <c r="J17" t="str">
        <f>+Scoring!C92</f>
        <v>Ola, Jesaiah</v>
      </c>
      <c r="K17" t="str">
        <f>+Scoring!E92</f>
        <v>Southanmpton</v>
      </c>
      <c r="L17" s="12" t="str">
        <f>IF(ISTEXT(Scoring!G92)=TRUE,+Scoring!G92&amp;":","")</f>
        <v/>
      </c>
      <c r="M17" t="str">
        <f>IF(ISTEXT(Scoring!H92)=TRUE,+Scoring!H92,"")</f>
        <v/>
      </c>
      <c r="N17" s="5"/>
    </row>
    <row r="18" spans="1:14" x14ac:dyDescent="0.3">
      <c r="A18" s="10">
        <f>+Scoring!A18</f>
        <v>13</v>
      </c>
      <c r="B18" s="1">
        <f>IF(ISNUMBER(+Scoring!B18),+Scoring!B18,"")</f>
        <v>865</v>
      </c>
      <c r="C18" t="str">
        <f>+Scoring!C18</f>
        <v>Clark, Ryan</v>
      </c>
      <c r="D18" t="str">
        <f>+Scoring!E18</f>
        <v>Portsmouth</v>
      </c>
      <c r="E18" s="12" t="str">
        <f>IF(ISTEXT(Scoring!G18)=TRUE,+Scoring!G18&amp;":","")</f>
        <v/>
      </c>
      <c r="F18" t="str">
        <f>IF(ISTEXT(Scoring!H18)=TRUE,+Scoring!H18,"")</f>
        <v>43</v>
      </c>
      <c r="H18" s="10">
        <f>+Scoring!A93</f>
        <v>88</v>
      </c>
      <c r="I18" s="1">
        <f>IF(ISNUMBER(+Scoring!B93),+Scoring!B93,"")</f>
        <v>894</v>
      </c>
      <c r="J18" t="str">
        <f>+Scoring!C93</f>
        <v>Kos-Lopez, Eric</v>
      </c>
      <c r="K18" t="str">
        <f>+Scoring!E93</f>
        <v>Mountbattebn - Andover</v>
      </c>
      <c r="L18" s="12" t="str">
        <f>IF(ISTEXT(Scoring!G93)=TRUE,+Scoring!G93&amp;":","")</f>
        <v/>
      </c>
      <c r="M18" t="str">
        <f>IF(ISTEXT(Scoring!H93)=TRUE,+Scoring!H93,"")</f>
        <v/>
      </c>
      <c r="N18" s="5"/>
    </row>
    <row r="19" spans="1:14" x14ac:dyDescent="0.3">
      <c r="A19" s="10">
        <f>+Scoring!A19</f>
        <v>14</v>
      </c>
      <c r="B19" s="1">
        <f>IF(ISNUMBER(+Scoring!B19),+Scoring!B19,"")</f>
        <v>742</v>
      </c>
      <c r="C19" t="str">
        <f>+Scoring!C19</f>
        <v>Mackay, Jack</v>
      </c>
      <c r="D19" t="str">
        <f>+Scoring!E19</f>
        <v>South East and Winchester</v>
      </c>
      <c r="E19" s="12" t="str">
        <f>IF(ISTEXT(Scoring!G19)=TRUE,+Scoring!G19&amp;":","")</f>
        <v/>
      </c>
      <c r="F19" t="str">
        <f>IF(ISTEXT(Scoring!H19)=TRUE,+Scoring!H19,"")</f>
        <v>44</v>
      </c>
      <c r="H19" s="10">
        <f>+Scoring!A94</f>
        <v>89</v>
      </c>
      <c r="I19" s="1">
        <f>IF(ISNUMBER(+Scoring!B94),+Scoring!B94,"")</f>
        <v>643</v>
      </c>
      <c r="J19" t="str">
        <f>+Scoring!C94</f>
        <v>Sharp, Ted</v>
      </c>
      <c r="K19" t="str">
        <f>+Scoring!E94</f>
        <v>East Hants</v>
      </c>
      <c r="L19" s="12" t="str">
        <f>IF(ISTEXT(Scoring!G94)=TRUE,+Scoring!G94&amp;":","")</f>
        <v/>
      </c>
      <c r="M19" t="str">
        <f>IF(ISTEXT(Scoring!H94)=TRUE,+Scoring!H94,"")</f>
        <v/>
      </c>
      <c r="N19" s="5"/>
    </row>
    <row r="20" spans="1:14" x14ac:dyDescent="0.3">
      <c r="A20" s="10">
        <f>+Scoring!A20</f>
        <v>15</v>
      </c>
      <c r="B20" s="1">
        <f>IF(ISNUMBER(+Scoring!B20),+Scoring!B20,"")</f>
        <v>740</v>
      </c>
      <c r="C20" t="str">
        <f>+Scoring!C20</f>
        <v>Dudley, Lucas</v>
      </c>
      <c r="D20" t="str">
        <f>+Scoring!E20</f>
        <v>South East and Winchester</v>
      </c>
      <c r="E20" s="12" t="str">
        <f>IF(ISTEXT(Scoring!G20)=TRUE,+Scoring!G20&amp;":","")</f>
        <v/>
      </c>
      <c r="F20" t="str">
        <f>IF(ISTEXT(Scoring!H20)=TRUE,+Scoring!H20,"")</f>
        <v>47</v>
      </c>
      <c r="H20" s="10">
        <f>+Scoring!A95</f>
        <v>90</v>
      </c>
      <c r="I20" s="1">
        <f>IF(ISNUMBER(+Scoring!B95),+Scoring!B95,"")</f>
        <v>844</v>
      </c>
      <c r="J20" t="str">
        <f>+Scoring!C95</f>
        <v>Alexander, Kobi</v>
      </c>
      <c r="K20" t="str">
        <f>+Scoring!E95</f>
        <v>IOW</v>
      </c>
      <c r="L20" s="12" t="str">
        <f>IF(ISTEXT(Scoring!G95)=TRUE,+Scoring!G95&amp;":","")</f>
        <v/>
      </c>
      <c r="M20" t="str">
        <f>IF(ISTEXT(Scoring!H95)=TRUE,+Scoring!H95,"")</f>
        <v/>
      </c>
      <c r="N20" s="5"/>
    </row>
    <row r="21" spans="1:14" x14ac:dyDescent="0.3">
      <c r="A21" s="10">
        <f>+Scoring!A21</f>
        <v>16</v>
      </c>
      <c r="B21" s="1">
        <f>IF(ISNUMBER(+Scoring!B21),+Scoring!B21,"")</f>
        <v>782</v>
      </c>
      <c r="C21" t="str">
        <f>+Scoring!C21</f>
        <v>Mortimer, Finley</v>
      </c>
      <c r="D21" t="str">
        <f>+Scoring!E21</f>
        <v>New Forest</v>
      </c>
      <c r="E21" s="12" t="str">
        <f>IF(ISTEXT(Scoring!G21)=TRUE,+Scoring!G21&amp;":","")</f>
        <v/>
      </c>
      <c r="F21" t="str">
        <f>IF(ISTEXT(Scoring!H21)=TRUE,+Scoring!H21,"")</f>
        <v/>
      </c>
      <c r="H21" s="10">
        <f>+Scoring!A96</f>
        <v>91</v>
      </c>
      <c r="I21" s="1">
        <f>IF(ISNUMBER(+Scoring!B96),+Scoring!B96,"")</f>
        <v>981</v>
      </c>
      <c r="J21" t="str">
        <f>+Scoring!C96</f>
        <v>Sunder, Aarun</v>
      </c>
      <c r="K21" t="str">
        <f>+Scoring!E96</f>
        <v>Mountbatten - Romsey</v>
      </c>
      <c r="L21" s="12" t="str">
        <f>IF(ISTEXT(Scoring!G96)=TRUE,+Scoring!G96&amp;":","")</f>
        <v/>
      </c>
      <c r="M21" t="str">
        <f>IF(ISTEXT(Scoring!H96)=TRUE,+Scoring!H96,"")</f>
        <v/>
      </c>
      <c r="N21" s="5"/>
    </row>
    <row r="22" spans="1:14" x14ac:dyDescent="0.3">
      <c r="A22" s="10">
        <f>+Scoring!A22</f>
        <v>17</v>
      </c>
      <c r="B22" s="1">
        <f>IF(ISNUMBER(+Scoring!B22),+Scoring!B22,"")</f>
        <v>687</v>
      </c>
      <c r="C22" t="str">
        <f>+Scoring!C22</f>
        <v xml:space="preserve">Oakland, Calum </v>
      </c>
      <c r="D22" t="str">
        <f>+Scoring!E22</f>
        <v xml:space="preserve">North East Hants </v>
      </c>
      <c r="E22" s="12" t="str">
        <f>IF(ISTEXT(Scoring!G22)=TRUE,+Scoring!G22&amp;":","")</f>
        <v/>
      </c>
      <c r="F22" t="str">
        <f>IF(ISTEXT(Scoring!H22)=TRUE,+Scoring!H22,"")</f>
        <v/>
      </c>
      <c r="H22" s="10">
        <f>+Scoring!A97</f>
        <v>92</v>
      </c>
      <c r="I22" s="1">
        <f>IF(ISNUMBER(+Scoring!B97),+Scoring!B97,"")</f>
        <v>978</v>
      </c>
      <c r="J22" t="str">
        <f>+Scoring!C97</f>
        <v>Davies-Pratt, Ivor</v>
      </c>
      <c r="K22" t="str">
        <f>+Scoring!E97</f>
        <v>Mountbatten - Romsey</v>
      </c>
      <c r="L22" s="12" t="str">
        <f>IF(ISTEXT(Scoring!G97)=TRUE,+Scoring!G97&amp;":","")</f>
        <v/>
      </c>
      <c r="M22" t="str">
        <f>IF(ISTEXT(Scoring!H97)=TRUE,+Scoring!H97,"")</f>
        <v/>
      </c>
      <c r="N22" s="5"/>
    </row>
    <row r="23" spans="1:14" x14ac:dyDescent="0.3">
      <c r="A23" s="10">
        <f>+Scoring!A23</f>
        <v>18</v>
      </c>
      <c r="B23" s="1">
        <f>IF(ISNUMBER(+Scoring!B23),+Scoring!B23,"")</f>
        <v>615</v>
      </c>
      <c r="C23" t="str">
        <f>+Scoring!C23</f>
        <v>Watkeys, Harvey</v>
      </c>
      <c r="D23" t="str">
        <f>+Scoring!E23</f>
        <v xml:space="preserve">Basingstoke </v>
      </c>
      <c r="E23" s="12" t="str">
        <f>IF(ISTEXT(Scoring!G23)=TRUE,+Scoring!G23&amp;":","")</f>
        <v/>
      </c>
      <c r="F23" t="str">
        <f>IF(ISTEXT(Scoring!H23)=TRUE,+Scoring!H23,"")</f>
        <v/>
      </c>
      <c r="H23" s="10">
        <f>+Scoring!A98</f>
        <v>93</v>
      </c>
      <c r="I23" s="1">
        <f>IF(ISNUMBER(+Scoring!B98),+Scoring!B98,"")</f>
        <v>758</v>
      </c>
      <c r="J23" t="str">
        <f>+Scoring!C98</f>
        <v>Touzell, Maro</v>
      </c>
      <c r="K23" t="str">
        <f>+Scoring!E98</f>
        <v>Southanmpton</v>
      </c>
      <c r="L23" s="12" t="str">
        <f>IF(ISTEXT(Scoring!G98)=TRUE,+Scoring!G98&amp;":","")</f>
        <v/>
      </c>
      <c r="M23" t="str">
        <f>IF(ISTEXT(Scoring!H98)=TRUE,+Scoring!H98,"")</f>
        <v/>
      </c>
      <c r="N23" s="5"/>
    </row>
    <row r="24" spans="1:14" x14ac:dyDescent="0.3">
      <c r="A24" s="10">
        <f>+Scoring!A24</f>
        <v>19</v>
      </c>
      <c r="B24" s="1">
        <f>IF(ISNUMBER(+Scoring!B24),+Scoring!B24,"")</f>
        <v>847</v>
      </c>
      <c r="C24" t="str">
        <f>+Scoring!C24</f>
        <v xml:space="preserve">Newton, Ed </v>
      </c>
      <c r="D24" t="str">
        <f>+Scoring!E24</f>
        <v>IOW</v>
      </c>
      <c r="E24" s="12" t="str">
        <f>IF(ISTEXT(Scoring!G24)=TRUE,+Scoring!G24&amp;":","")</f>
        <v/>
      </c>
      <c r="F24" t="str">
        <f>IF(ISTEXT(Scoring!H24)=TRUE,+Scoring!H24,"")</f>
        <v/>
      </c>
      <c r="H24" s="10">
        <f>+Scoring!A99</f>
        <v>94</v>
      </c>
      <c r="I24" s="1">
        <f>IF(ISNUMBER(+Scoring!B99),+Scoring!B99,"")</f>
        <v>647</v>
      </c>
      <c r="J24" t="str">
        <f>+Scoring!C99</f>
        <v>Duncan, Caleb</v>
      </c>
      <c r="K24" t="str">
        <f>+Scoring!E99</f>
        <v>East Hants</v>
      </c>
      <c r="L24" s="12" t="str">
        <f>IF(ISTEXT(Scoring!G99)=TRUE,+Scoring!G99&amp;":","")</f>
        <v/>
      </c>
      <c r="M24" t="str">
        <f>IF(ISTEXT(Scoring!H99)=TRUE,+Scoring!H99,"")</f>
        <v/>
      </c>
      <c r="N24" s="5"/>
    </row>
    <row r="25" spans="1:14" x14ac:dyDescent="0.3">
      <c r="A25" s="10">
        <f>+Scoring!A25</f>
        <v>20</v>
      </c>
      <c r="B25" s="1">
        <f>IF(ISNUMBER(+Scoring!B25),+Scoring!B25,"")</f>
        <v>732</v>
      </c>
      <c r="C25" t="str">
        <f>+Scoring!C25</f>
        <v>Harper, Theo</v>
      </c>
      <c r="D25" t="str">
        <f>+Scoring!E25</f>
        <v>South East and Winchester</v>
      </c>
      <c r="E25" s="12" t="str">
        <f>IF(ISTEXT(Scoring!G25)=TRUE,+Scoring!G25&amp;":","")</f>
        <v/>
      </c>
      <c r="F25" t="str">
        <f>IF(ISTEXT(Scoring!H25)=TRUE,+Scoring!H25,"")</f>
        <v>51</v>
      </c>
      <c r="H25" s="10">
        <f>+Scoring!A100</f>
        <v>95</v>
      </c>
      <c r="I25" s="1">
        <f>IF(ISNUMBER(+Scoring!B100),+Scoring!B100,"")</f>
        <v>786</v>
      </c>
      <c r="J25" t="str">
        <f>+Scoring!C100</f>
        <v>Vingoe, Taylor</v>
      </c>
      <c r="K25" t="str">
        <f>+Scoring!E100</f>
        <v>New Forest</v>
      </c>
      <c r="L25" s="12" t="str">
        <f>IF(ISTEXT(Scoring!G100)=TRUE,+Scoring!G100&amp;":","")</f>
        <v/>
      </c>
      <c r="M25" t="str">
        <f>IF(ISTEXT(Scoring!H100)=TRUE,+Scoring!H100,"")</f>
        <v/>
      </c>
      <c r="N25" s="5"/>
    </row>
    <row r="26" spans="1:14" x14ac:dyDescent="0.3">
      <c r="A26" s="10">
        <f>+Scoring!A26</f>
        <v>21</v>
      </c>
      <c r="B26" s="1">
        <f>IF(ISNUMBER(+Scoring!B26),+Scoring!B26,"")</f>
        <v>671</v>
      </c>
      <c r="C26" t="str">
        <f>+Scoring!C26</f>
        <v>Sandhu, Jio</v>
      </c>
      <c r="D26" t="str">
        <f>+Scoring!E26</f>
        <v>Fareham</v>
      </c>
      <c r="E26" s="12" t="str">
        <f>IF(ISTEXT(Scoring!G26)=TRUE,+Scoring!G26&amp;":","")</f>
        <v/>
      </c>
      <c r="F26" t="str">
        <f>IF(ISTEXT(Scoring!H26)=TRUE,+Scoring!H26,"")</f>
        <v/>
      </c>
      <c r="H26" s="10">
        <f>+Scoring!A101</f>
        <v>96</v>
      </c>
      <c r="I26" s="1">
        <f>IF(ISNUMBER(+Scoring!B101),+Scoring!B101,"")</f>
        <v>762</v>
      </c>
      <c r="J26" t="str">
        <f>+Scoring!C101</f>
        <v>Ola, Javion</v>
      </c>
      <c r="K26" t="str">
        <f>+Scoring!E101</f>
        <v>Southanmpton</v>
      </c>
      <c r="L26" s="12" t="str">
        <f>IF(ISTEXT(Scoring!G101)=TRUE,+Scoring!G101&amp;":","")</f>
        <v/>
      </c>
      <c r="M26" t="str">
        <f>IF(ISTEXT(Scoring!H101)=TRUE,+Scoring!H101,"")</f>
        <v/>
      </c>
    </row>
    <row r="27" spans="1:14" x14ac:dyDescent="0.3">
      <c r="A27" s="10">
        <f>+Scoring!A27</f>
        <v>22</v>
      </c>
      <c r="B27" s="1">
        <f>IF(ISNUMBER(+Scoring!B27),+Scoring!B27,"")</f>
        <v>686</v>
      </c>
      <c r="C27" t="str">
        <f>+Scoring!C27</f>
        <v xml:space="preserve">Bean, Aussie </v>
      </c>
      <c r="D27" t="str">
        <f>+Scoring!E27</f>
        <v xml:space="preserve">North East Hants </v>
      </c>
      <c r="E27" s="12" t="str">
        <f>IF(ISTEXT(Scoring!G27)=TRUE,+Scoring!G27&amp;":","")</f>
        <v/>
      </c>
      <c r="F27" t="str">
        <f>IF(ISTEXT(Scoring!H27)=TRUE,+Scoring!H27,"")</f>
        <v/>
      </c>
      <c r="H27" s="10">
        <f>+Scoring!A102</f>
        <v>97</v>
      </c>
      <c r="I27" s="1">
        <f>IF(ISNUMBER(+Scoring!B102),+Scoring!B102,"")</f>
        <v>787</v>
      </c>
      <c r="J27" t="str">
        <f>+Scoring!C102</f>
        <v>Langley, Freddie</v>
      </c>
      <c r="K27" t="str">
        <f>+Scoring!E102</f>
        <v>New Forest</v>
      </c>
      <c r="L27" s="12" t="str">
        <f>IF(ISTEXT(Scoring!G102)=TRUE,+Scoring!G102&amp;":","")</f>
        <v/>
      </c>
      <c r="M27" t="str">
        <f>IF(ISTEXT(Scoring!H102)=TRUE,+Scoring!H102,"")</f>
        <v/>
      </c>
    </row>
    <row r="28" spans="1:14" x14ac:dyDescent="0.3">
      <c r="A28" s="10">
        <f>+Scoring!A28</f>
        <v>23</v>
      </c>
      <c r="B28" s="1">
        <f>IF(ISNUMBER(+Scoring!B28),+Scoring!B28,"")</f>
        <v>886</v>
      </c>
      <c r="C28" t="str">
        <f>+Scoring!C28</f>
        <v>Dickerson, Jake</v>
      </c>
      <c r="D28" t="str">
        <f>+Scoring!E28</f>
        <v>Mountbattebn - Andover</v>
      </c>
      <c r="E28" s="12" t="str">
        <f>IF(ISTEXT(Scoring!G28)=TRUE,+Scoring!G28&amp;":","")</f>
        <v/>
      </c>
      <c r="F28" t="str">
        <f>IF(ISTEXT(Scoring!H28)=TRUE,+Scoring!H28,"")</f>
        <v/>
      </c>
      <c r="H28" s="10">
        <f>+Scoring!A103</f>
        <v>98</v>
      </c>
      <c r="I28" s="1">
        <f>IF(ISNUMBER(+Scoring!B103),+Scoring!B103,"")</f>
        <v>888</v>
      </c>
      <c r="J28" t="str">
        <f>+Scoring!C103</f>
        <v>Kotelnik, Leo</v>
      </c>
      <c r="K28" t="str">
        <f>+Scoring!E103</f>
        <v>Mountbattebn - Andover</v>
      </c>
      <c r="L28" s="12" t="str">
        <f>IF(ISTEXT(Scoring!G103)=TRUE,+Scoring!G103&amp;":","")</f>
        <v/>
      </c>
      <c r="M28" t="str">
        <f>IF(ISTEXT(Scoring!H103)=TRUE,+Scoring!H103,"")</f>
        <v/>
      </c>
    </row>
    <row r="29" spans="1:14" x14ac:dyDescent="0.3">
      <c r="A29" s="10">
        <f>+Scoring!A29</f>
        <v>24</v>
      </c>
      <c r="B29" s="1">
        <f>IF(ISNUMBER(+Scoring!B29),+Scoring!B29,"")</f>
        <v>638</v>
      </c>
      <c r="C29" t="str">
        <f>+Scoring!C29</f>
        <v>Purcell, Eoin</v>
      </c>
      <c r="D29" t="str">
        <f>+Scoring!E29</f>
        <v>East Hants</v>
      </c>
      <c r="E29" s="12" t="str">
        <f>IF(ISTEXT(Scoring!G29)=TRUE,+Scoring!G29&amp;":","")</f>
        <v/>
      </c>
      <c r="F29" t="str">
        <f>IF(ISTEXT(Scoring!H29)=TRUE,+Scoring!H29,"")</f>
        <v/>
      </c>
      <c r="H29" s="10">
        <f>+Scoring!A104</f>
        <v>99</v>
      </c>
      <c r="I29" s="1">
        <f>IF(ISNUMBER(+Scoring!B104),+Scoring!B104,"")</f>
        <v>688</v>
      </c>
      <c r="J29" t="str">
        <f>+Scoring!C104</f>
        <v xml:space="preserve">Jackson, Lewis </v>
      </c>
      <c r="K29" t="str">
        <f>+Scoring!E104</f>
        <v xml:space="preserve">North East Hants </v>
      </c>
      <c r="L29" s="12" t="str">
        <f>IF(ISTEXT(Scoring!G104)=TRUE,+Scoring!G104&amp;":","")</f>
        <v/>
      </c>
      <c r="M29" t="str">
        <f>IF(ISTEXT(Scoring!H104)=TRUE,+Scoring!H104,"")</f>
        <v/>
      </c>
    </row>
    <row r="30" spans="1:14" x14ac:dyDescent="0.3">
      <c r="A30" s="10">
        <f>+Scoring!A30</f>
        <v>25</v>
      </c>
      <c r="B30" s="1">
        <f>IF(ISNUMBER(+Scoring!B30),+Scoring!B30,"")</f>
        <v>717</v>
      </c>
      <c r="C30" t="str">
        <f>+Scoring!C30</f>
        <v>Lord, Seb</v>
      </c>
      <c r="D30" t="str">
        <f>+Scoring!E30</f>
        <v>North Eastleigh and Winchester</v>
      </c>
      <c r="E30" s="12" t="str">
        <f>IF(ISTEXT(Scoring!G30)=TRUE,+Scoring!G30&amp;":","")</f>
        <v/>
      </c>
      <c r="F30" t="str">
        <f>IF(ISTEXT(Scoring!H30)=TRUE,+Scoring!H30,"")</f>
        <v/>
      </c>
      <c r="H30" s="10">
        <f>+Scoring!A105</f>
        <v>100</v>
      </c>
      <c r="I30" s="1">
        <f>IF(ISNUMBER(+Scoring!B105),+Scoring!B105,"")</f>
        <v>846</v>
      </c>
      <c r="J30" t="str">
        <f>+Scoring!C105</f>
        <v>Boswell, Otto</v>
      </c>
      <c r="K30" t="str">
        <f>+Scoring!E105</f>
        <v>IOW</v>
      </c>
      <c r="L30" s="12" t="str">
        <f>IF(ISTEXT(Scoring!G105)=TRUE,+Scoring!G105&amp;":","")</f>
        <v/>
      </c>
      <c r="M30" t="str">
        <f>IF(ISTEXT(Scoring!H105)=TRUE,+Scoring!H105,"")</f>
        <v/>
      </c>
    </row>
    <row r="31" spans="1:14" x14ac:dyDescent="0.3">
      <c r="A31" s="10">
        <f>+Scoring!A31</f>
        <v>26</v>
      </c>
      <c r="B31" s="1">
        <f>IF(ISNUMBER(+Scoring!B31),+Scoring!B31,"")</f>
        <v>976</v>
      </c>
      <c r="C31" t="str">
        <f>+Scoring!C31</f>
        <v>Branford, Freddie</v>
      </c>
      <c r="D31" t="str">
        <f>+Scoring!E31</f>
        <v>Mountbatten - Romsey</v>
      </c>
      <c r="E31" s="12" t="str">
        <f>IF(ISTEXT(Scoring!G31)=TRUE,+Scoring!G31&amp;":","")</f>
        <v/>
      </c>
      <c r="F31" t="str">
        <f>IF(ISTEXT(Scoring!H31)=TRUE,+Scoring!H31,"")</f>
        <v>57</v>
      </c>
      <c r="H31" s="10">
        <f>+Scoring!A106</f>
        <v>101</v>
      </c>
      <c r="I31" s="1">
        <f>IF(ISNUMBER(+Scoring!B106),+Scoring!B106,"")</f>
        <v>621</v>
      </c>
      <c r="J31" t="str">
        <f>+Scoring!C106</f>
        <v xml:space="preserve">Knight, Elliot </v>
      </c>
      <c r="K31" t="str">
        <f>+Scoring!E106</f>
        <v xml:space="preserve">Basingstoke </v>
      </c>
      <c r="L31" s="12" t="str">
        <f>IF(ISTEXT(Scoring!G106)=TRUE,+Scoring!G106&amp;":","")</f>
        <v/>
      </c>
      <c r="M31" t="str">
        <f>IF(ISTEXT(Scoring!H106)=TRUE,+Scoring!H106,"")</f>
        <v/>
      </c>
    </row>
    <row r="32" spans="1:14" x14ac:dyDescent="0.3">
      <c r="A32" s="10">
        <f>+Scoring!A32</f>
        <v>27</v>
      </c>
      <c r="B32" s="1">
        <f>IF(ISNUMBER(+Scoring!B32),+Scoring!B32,"")</f>
        <v>618</v>
      </c>
      <c r="C32" t="str">
        <f>+Scoring!C32</f>
        <v>Burke, Louis</v>
      </c>
      <c r="D32" t="str">
        <f>+Scoring!E32</f>
        <v xml:space="preserve">Basingstoke </v>
      </c>
      <c r="E32" s="12" t="str">
        <f>IF(ISTEXT(Scoring!G32)=TRUE,+Scoring!G32&amp;":","")</f>
        <v/>
      </c>
      <c r="F32" t="str">
        <f>IF(ISTEXT(Scoring!H32)=TRUE,+Scoring!H32,"")</f>
        <v/>
      </c>
      <c r="H32" s="10">
        <f>+Scoring!A107</f>
        <v>102</v>
      </c>
      <c r="I32" s="1">
        <f>IF(ISNUMBER(+Scoring!B107),+Scoring!B107,"")</f>
        <v>693</v>
      </c>
      <c r="J32" t="str">
        <f>+Scoring!C107</f>
        <v xml:space="preserve">Edwards, Josh </v>
      </c>
      <c r="K32" t="str">
        <f>+Scoring!E107</f>
        <v xml:space="preserve">North East Hants </v>
      </c>
      <c r="L32" s="12" t="str">
        <f>IF(ISTEXT(Scoring!G107)=TRUE,+Scoring!G107&amp;":","")</f>
        <v/>
      </c>
      <c r="M32" t="str">
        <f>IF(ISTEXT(Scoring!H107)=TRUE,+Scoring!H107,"")</f>
        <v/>
      </c>
    </row>
    <row r="33" spans="1:13" x14ac:dyDescent="0.3">
      <c r="A33" s="10">
        <f>+Scoring!A33</f>
        <v>28</v>
      </c>
      <c r="B33" s="1">
        <f>IF(ISNUMBER(+Scoring!B33),+Scoring!B33,"")</f>
        <v>789</v>
      </c>
      <c r="C33" t="str">
        <f>+Scoring!C33</f>
        <v>Bubb, Billy</v>
      </c>
      <c r="D33" t="str">
        <f>+Scoring!E33</f>
        <v>New Forest</v>
      </c>
      <c r="E33" s="12" t="str">
        <f>IF(ISTEXT(Scoring!G33)=TRUE,+Scoring!G33&amp;":","")</f>
        <v/>
      </c>
      <c r="F33" t="str">
        <f>IF(ISTEXT(Scoring!H33)=TRUE,+Scoring!H33,"")</f>
        <v/>
      </c>
      <c r="H33" s="10">
        <f>+Scoring!A108</f>
        <v>103</v>
      </c>
      <c r="I33" s="1">
        <f>IF(ISNUMBER(+Scoring!B108),+Scoring!B108,"")</f>
        <v>663</v>
      </c>
      <c r="J33" t="str">
        <f>+Scoring!C108</f>
        <v>Granger, Jake</v>
      </c>
      <c r="K33" t="str">
        <f>+Scoring!E108</f>
        <v>Fareham</v>
      </c>
      <c r="L33" s="12" t="str">
        <f>IF(ISTEXT(Scoring!G108)=TRUE,+Scoring!G108&amp;":","")</f>
        <v/>
      </c>
      <c r="M33" t="str">
        <f>IF(ISTEXT(Scoring!H108)=TRUE,+Scoring!H108,"")</f>
        <v/>
      </c>
    </row>
    <row r="34" spans="1:13" x14ac:dyDescent="0.3">
      <c r="A34" s="10">
        <f>+Scoring!A34</f>
        <v>29</v>
      </c>
      <c r="B34" s="1">
        <f>IF(ISNUMBER(+Scoring!B34),+Scoring!B34,"")</f>
        <v>617</v>
      </c>
      <c r="C34" t="str">
        <f>+Scoring!C34</f>
        <v>Garfield, Hugh</v>
      </c>
      <c r="D34" t="str">
        <f>+Scoring!E34</f>
        <v xml:space="preserve">Basingstoke </v>
      </c>
      <c r="E34" s="12" t="str">
        <f>IF(ISTEXT(Scoring!G34)=TRUE,+Scoring!G34&amp;":","")</f>
        <v/>
      </c>
      <c r="F34" t="str">
        <f>IF(ISTEXT(Scoring!H34)=TRUE,+Scoring!H34,"")</f>
        <v/>
      </c>
      <c r="H34" s="10">
        <f>+Scoring!A109</f>
        <v>104</v>
      </c>
      <c r="I34" s="1">
        <f>IF(ISNUMBER(+Scoring!B109),+Scoring!B109,"")</f>
        <v>695</v>
      </c>
      <c r="J34" t="str">
        <f>+Scoring!C109</f>
        <v xml:space="preserve">Roberts, Alfie </v>
      </c>
      <c r="K34" t="str">
        <f>+Scoring!E109</f>
        <v xml:space="preserve">North East Hants </v>
      </c>
      <c r="L34" s="12" t="str">
        <f>IF(ISTEXT(Scoring!G109)=TRUE,+Scoring!G109&amp;":","")</f>
        <v/>
      </c>
      <c r="M34" t="str">
        <f>IF(ISTEXT(Scoring!H109)=TRUE,+Scoring!H109,"")</f>
        <v/>
      </c>
    </row>
    <row r="35" spans="1:13" x14ac:dyDescent="0.3">
      <c r="A35" s="10">
        <f>+Scoring!A35</f>
        <v>30</v>
      </c>
      <c r="B35" s="1">
        <f>IF(ISNUMBER(+Scoring!B35),+Scoring!B35,"")</f>
        <v>781</v>
      </c>
      <c r="C35" t="str">
        <f>+Scoring!C35</f>
        <v>Hyde, Oliver</v>
      </c>
      <c r="D35" t="str">
        <f>+Scoring!E35</f>
        <v>New Forest</v>
      </c>
      <c r="E35" s="12" t="str">
        <f>IF(ISTEXT(Scoring!G35)=TRUE,+Scoring!G35&amp;":","")</f>
        <v>8:</v>
      </c>
      <c r="F35" t="str">
        <f>IF(ISTEXT(Scoring!H35)=TRUE,+Scoring!H35,"")</f>
        <v>01</v>
      </c>
      <c r="H35" s="10">
        <f>+Scoring!A110</f>
        <v>105</v>
      </c>
      <c r="I35" s="1">
        <f>IF(ISNUMBER(+Scoring!B110),+Scoring!B110,"")</f>
        <v>896</v>
      </c>
      <c r="J35" t="str">
        <f>+Scoring!C110</f>
        <v>Gyomeri, David</v>
      </c>
      <c r="K35" t="str">
        <f>+Scoring!E110</f>
        <v>Mountbattebn - Andover</v>
      </c>
      <c r="L35" s="12" t="str">
        <f>IF(ISTEXT(Scoring!G110)=TRUE,+Scoring!G110&amp;":","")</f>
        <v/>
      </c>
      <c r="M35" t="str">
        <f>IF(ISTEXT(Scoring!H110)=TRUE,+Scoring!H110,"")</f>
        <v/>
      </c>
    </row>
    <row r="36" spans="1:13" x14ac:dyDescent="0.3">
      <c r="A36" s="10">
        <f>+Scoring!A36</f>
        <v>31</v>
      </c>
      <c r="B36" s="1">
        <f>IF(ISNUMBER(+Scoring!B36),+Scoring!B36,"")</f>
        <v>669</v>
      </c>
      <c r="C36" t="str">
        <f>+Scoring!C36</f>
        <v>Fairbairn, Albie</v>
      </c>
      <c r="D36" t="str">
        <f>+Scoring!E36</f>
        <v>Fareham</v>
      </c>
      <c r="E36" s="12" t="str">
        <f>IF(ISTEXT(Scoring!G36)=TRUE,+Scoring!G36&amp;":","")</f>
        <v/>
      </c>
      <c r="F36" t="str">
        <f>IF(ISTEXT(Scoring!H36)=TRUE,+Scoring!H36,"")</f>
        <v/>
      </c>
      <c r="H36" s="10">
        <f>+Scoring!A111</f>
        <v>106</v>
      </c>
      <c r="I36" s="1">
        <f>IF(ISNUMBER(+Scoring!B111),+Scoring!B111,"")</f>
        <v>734</v>
      </c>
      <c r="J36" t="str">
        <f>+Scoring!C111</f>
        <v>, Elliott</v>
      </c>
      <c r="K36" t="str">
        <f>+Scoring!E111</f>
        <v>South East and Winchester</v>
      </c>
      <c r="L36" s="12" t="str">
        <f>IF(ISTEXT(Scoring!G111)=TRUE,+Scoring!G111&amp;":","")</f>
        <v/>
      </c>
      <c r="M36" t="str">
        <f>IF(ISTEXT(Scoring!H111)=TRUE,+Scoring!H111,"")</f>
        <v/>
      </c>
    </row>
    <row r="37" spans="1:13" x14ac:dyDescent="0.3">
      <c r="A37" s="10">
        <f>+Scoring!A37</f>
        <v>32</v>
      </c>
      <c r="B37" s="1">
        <f>IF(ISNUMBER(+Scoring!B37),+Scoring!B37,"")</f>
        <v>665</v>
      </c>
      <c r="C37" t="str">
        <f>+Scoring!C37</f>
        <v>Woodfire, Walter</v>
      </c>
      <c r="D37" t="str">
        <f>+Scoring!E37</f>
        <v>Fareham</v>
      </c>
      <c r="E37" s="12" t="str">
        <f>IF(ISTEXT(Scoring!G37)=TRUE,+Scoring!G37&amp;":","")</f>
        <v/>
      </c>
      <c r="F37" t="str">
        <f>IF(ISTEXT(Scoring!H37)=TRUE,+Scoring!H37,"")</f>
        <v/>
      </c>
      <c r="H37" s="10">
        <f>+Scoring!A112</f>
        <v>107</v>
      </c>
      <c r="I37" s="1">
        <f>IF(ISNUMBER(+Scoring!B112),+Scoring!B112,"")</f>
        <v>895</v>
      </c>
      <c r="J37" t="str">
        <f>+Scoring!C112</f>
        <v>Tasker, Josh</v>
      </c>
      <c r="K37" t="str">
        <f>+Scoring!E112</f>
        <v>Mountbattebn - Andover</v>
      </c>
      <c r="L37" s="12" t="str">
        <f>IF(ISTEXT(Scoring!G112)=TRUE,+Scoring!G112&amp;":","")</f>
        <v/>
      </c>
      <c r="M37" t="str">
        <f>IF(ISTEXT(Scoring!H112)=TRUE,+Scoring!H112,"")</f>
        <v/>
      </c>
    </row>
    <row r="38" spans="1:13" x14ac:dyDescent="0.3">
      <c r="A38" s="10">
        <f>+Scoring!A38</f>
        <v>33</v>
      </c>
      <c r="B38" s="1">
        <f>IF(ISNUMBER(+Scoring!B38),+Scoring!B38,"")</f>
        <v>625</v>
      </c>
      <c r="C38" t="str">
        <f>+Scoring!C38</f>
        <v>Bowditch, Benji</v>
      </c>
      <c r="D38" t="str">
        <f>+Scoring!E38</f>
        <v xml:space="preserve">Basingstoke </v>
      </c>
      <c r="E38" s="12" t="str">
        <f>IF(ISTEXT(Scoring!G38)=TRUE,+Scoring!G38&amp;":","")</f>
        <v/>
      </c>
      <c r="F38" t="str">
        <f>IF(ISTEXT(Scoring!H38)=TRUE,+Scoring!H38,"")</f>
        <v/>
      </c>
      <c r="H38" s="10">
        <f>+Scoring!A113</f>
        <v>108</v>
      </c>
      <c r="I38" s="1">
        <f>IF(ISNUMBER(+Scoring!B113),+Scoring!B113,"")</f>
        <v>644</v>
      </c>
      <c r="J38" t="str">
        <f>+Scoring!C113</f>
        <v>Smith, Oscar</v>
      </c>
      <c r="K38" t="str">
        <f>+Scoring!E113</f>
        <v>East Hants</v>
      </c>
      <c r="L38" s="12" t="str">
        <f>IF(ISTEXT(Scoring!G113)=TRUE,+Scoring!G113&amp;":","")</f>
        <v/>
      </c>
      <c r="M38" t="str">
        <f>IF(ISTEXT(Scoring!H113)=TRUE,+Scoring!H113,"")</f>
        <v/>
      </c>
    </row>
    <row r="39" spans="1:13" x14ac:dyDescent="0.3">
      <c r="A39" s="10">
        <f>+Scoring!A39</f>
        <v>34</v>
      </c>
      <c r="B39" s="1">
        <f>IF(ISNUMBER(+Scoring!B39),+Scoring!B39,"")</f>
        <v>667</v>
      </c>
      <c r="C39" t="str">
        <f>+Scoring!C39</f>
        <v>Tarr, Felix</v>
      </c>
      <c r="D39" t="str">
        <f>+Scoring!E39</f>
        <v>Fareham</v>
      </c>
      <c r="E39" s="12" t="str">
        <f>IF(ISTEXT(Scoring!G39)=TRUE,+Scoring!G39&amp;":","")</f>
        <v/>
      </c>
      <c r="F39" t="str">
        <f>IF(ISTEXT(Scoring!H39)=TRUE,+Scoring!H39,"")</f>
        <v/>
      </c>
      <c r="H39" s="10">
        <f>+Scoring!A114</f>
        <v>109</v>
      </c>
      <c r="I39" s="1">
        <f>IF(ISNUMBER(+Scoring!B114),+Scoring!B114,"")</f>
        <v>982</v>
      </c>
      <c r="J39" t="str">
        <f>+Scoring!C114</f>
        <v>Banner, Archie</v>
      </c>
      <c r="K39" t="str">
        <f>+Scoring!E114</f>
        <v>Mountbatten - Romsey</v>
      </c>
      <c r="L39" s="12" t="str">
        <f>IF(ISTEXT(Scoring!G114)=TRUE,+Scoring!G114&amp;":","")</f>
        <v/>
      </c>
      <c r="M39" t="str">
        <f>IF(ISTEXT(Scoring!H114)=TRUE,+Scoring!H114,"")</f>
        <v/>
      </c>
    </row>
    <row r="40" spans="1:13" x14ac:dyDescent="0.3">
      <c r="A40" s="10">
        <f>+Scoring!A40</f>
        <v>35</v>
      </c>
      <c r="B40" s="1">
        <f>IF(ISNUMBER(+Scoring!B40),+Scoring!B40,"")</f>
        <v>640</v>
      </c>
      <c r="C40" t="str">
        <f>+Scoring!C40</f>
        <v>Mackrell, Elijah</v>
      </c>
      <c r="D40" t="str">
        <f>+Scoring!E40</f>
        <v>East Hants</v>
      </c>
      <c r="E40" s="12" t="str">
        <f>IF(ISTEXT(Scoring!G40)=TRUE,+Scoring!G40&amp;":","")</f>
        <v/>
      </c>
      <c r="F40" t="str">
        <f>IF(ISTEXT(Scoring!H40)=TRUE,+Scoring!H40,"")</f>
        <v/>
      </c>
      <c r="H40" s="10">
        <f>+Scoring!A115</f>
        <v>110</v>
      </c>
      <c r="I40" s="1">
        <f>IF(ISNUMBER(+Scoring!B115),+Scoring!B115,"")</f>
        <v>692</v>
      </c>
      <c r="J40" t="str">
        <f>+Scoring!C115</f>
        <v xml:space="preserve">Macko, Noah </v>
      </c>
      <c r="K40" t="str">
        <f>+Scoring!E115</f>
        <v xml:space="preserve">North East Hants </v>
      </c>
      <c r="L40" s="12" t="str">
        <f>IF(ISTEXT(Scoring!G115)=TRUE,+Scoring!G115&amp;":","")</f>
        <v/>
      </c>
      <c r="M40" t="str">
        <f>IF(ISTEXT(Scoring!H115)=TRUE,+Scoring!H115,"")</f>
        <v/>
      </c>
    </row>
    <row r="41" spans="1:13" x14ac:dyDescent="0.3">
      <c r="A41" s="10">
        <f>+Scoring!A41</f>
        <v>36</v>
      </c>
      <c r="B41" s="1">
        <f>IF(ISNUMBER(+Scoring!B41),+Scoring!B41,"")</f>
        <v>709</v>
      </c>
      <c r="C41" t="str">
        <f>+Scoring!C41</f>
        <v>Instone, Daniel</v>
      </c>
      <c r="D41" t="str">
        <f>+Scoring!E41</f>
        <v>North Eastleigh and Winchester</v>
      </c>
      <c r="E41" s="12" t="str">
        <f>IF(ISTEXT(Scoring!G41)=TRUE,+Scoring!G41&amp;":","")</f>
        <v/>
      </c>
      <c r="F41" t="str">
        <f>IF(ISTEXT(Scoring!H41)=TRUE,+Scoring!H41,"")</f>
        <v/>
      </c>
      <c r="H41" s="10">
        <f>+Scoring!A116</f>
        <v>111</v>
      </c>
      <c r="I41" s="1">
        <f>IF(ISNUMBER(+Scoring!B116),+Scoring!B116,"")</f>
        <v>984</v>
      </c>
      <c r="J41" t="str">
        <f>+Scoring!C116</f>
        <v>Coulthard, Daniel</v>
      </c>
      <c r="K41" t="str">
        <f>+Scoring!E116</f>
        <v>Mountbatten - Romsey</v>
      </c>
      <c r="L41" s="12" t="str">
        <f>IF(ISTEXT(Scoring!G116)=TRUE,+Scoring!G116&amp;":","")</f>
        <v/>
      </c>
      <c r="M41" t="str">
        <f>IF(ISTEXT(Scoring!H116)=TRUE,+Scoring!H116,"")</f>
        <v/>
      </c>
    </row>
    <row r="42" spans="1:13" x14ac:dyDescent="0.3">
      <c r="A42" s="10">
        <f>+Scoring!A42</f>
        <v>37</v>
      </c>
      <c r="B42" s="1">
        <f>IF(ISNUMBER(+Scoring!B42),+Scoring!B42,"")</f>
        <v>689</v>
      </c>
      <c r="C42" t="str">
        <f>+Scoring!C42</f>
        <v xml:space="preserve">Kempson, Max </v>
      </c>
      <c r="D42" t="str">
        <f>+Scoring!E42</f>
        <v xml:space="preserve">North East Hants </v>
      </c>
      <c r="E42" s="12" t="str">
        <f>IF(ISTEXT(Scoring!G42)=TRUE,+Scoring!G42&amp;":","")</f>
        <v/>
      </c>
      <c r="F42" t="str">
        <f>IF(ISTEXT(Scoring!H42)=TRUE,+Scoring!H42,"")</f>
        <v/>
      </c>
      <c r="H42" s="10">
        <f>+Scoring!A117</f>
        <v>112</v>
      </c>
      <c r="I42" s="1">
        <f>IF(ISNUMBER(+Scoring!B117),+Scoring!B117,"")</f>
        <v>649</v>
      </c>
      <c r="J42" t="str">
        <f>+Scoring!C117</f>
        <v>Ellis, James</v>
      </c>
      <c r="K42" t="str">
        <f>+Scoring!E117</f>
        <v>East Hants</v>
      </c>
      <c r="L42" s="12" t="str">
        <f>IF(ISTEXT(Scoring!G117)=TRUE,+Scoring!G117&amp;":","")</f>
        <v/>
      </c>
      <c r="M42" t="str">
        <f>IF(ISTEXT(Scoring!H117)=TRUE,+Scoring!H117,"")</f>
        <v/>
      </c>
    </row>
    <row r="43" spans="1:13" x14ac:dyDescent="0.3">
      <c r="A43" s="10">
        <f>+Scoring!A43</f>
        <v>38</v>
      </c>
      <c r="B43" s="1">
        <f>IF(ISNUMBER(+Scoring!B43),+Scoring!B43,"")</f>
        <v>619</v>
      </c>
      <c r="C43" t="str">
        <f>+Scoring!C43</f>
        <v>Rankine, Luke</v>
      </c>
      <c r="D43" t="str">
        <f>+Scoring!E43</f>
        <v xml:space="preserve">Basingstoke </v>
      </c>
      <c r="E43" s="12" t="str">
        <f>IF(ISTEXT(Scoring!G43)=TRUE,+Scoring!G43&amp;":","")</f>
        <v/>
      </c>
      <c r="F43" t="str">
        <f>IF(ISTEXT(Scoring!H43)=TRUE,+Scoring!H43,"")</f>
        <v/>
      </c>
      <c r="H43" s="10">
        <f>+Scoring!A118</f>
        <v>113</v>
      </c>
      <c r="I43" s="1">
        <f>IF(ISNUMBER(+Scoring!B118),+Scoring!B118,"")</f>
        <v>985</v>
      </c>
      <c r="J43" t="str">
        <f>+Scoring!C118</f>
        <v>Garret, Harry</v>
      </c>
      <c r="K43" t="str">
        <f>+Scoring!E118</f>
        <v>Mountbatten - Romsey</v>
      </c>
      <c r="L43" s="12" t="str">
        <f>IF(ISTEXT(Scoring!G118)=TRUE,+Scoring!G118&amp;":","")</f>
        <v/>
      </c>
      <c r="M43" t="str">
        <f>IF(ISTEXT(Scoring!H118)=TRUE,+Scoring!H118,"")</f>
        <v/>
      </c>
    </row>
    <row r="44" spans="1:13" x14ac:dyDescent="0.3">
      <c r="A44" s="10">
        <f>+Scoring!A44</f>
        <v>39</v>
      </c>
      <c r="B44" s="1">
        <f>IF(ISNUMBER(+Scoring!B44),+Scoring!B44,"")</f>
        <v>737</v>
      </c>
      <c r="C44" t="str">
        <f>+Scoring!C44</f>
        <v>Boothroyd, Archie</v>
      </c>
      <c r="D44" t="str">
        <f>+Scoring!E44</f>
        <v>South East and Winchester</v>
      </c>
      <c r="E44" s="12" t="str">
        <f>IF(ISTEXT(Scoring!G44)=TRUE,+Scoring!G44&amp;":","")</f>
        <v>8:</v>
      </c>
      <c r="F44" t="str">
        <f>IF(ISTEXT(Scoring!H44)=TRUE,+Scoring!H44,"")</f>
        <v>09</v>
      </c>
      <c r="H44" s="10">
        <f>+Scoring!A119</f>
        <v>114</v>
      </c>
      <c r="I44" s="1">
        <f>IF(ISNUMBER(+Scoring!B119),+Scoring!B119,"")</f>
        <v>785</v>
      </c>
      <c r="J44" t="str">
        <f>+Scoring!C119</f>
        <v>Piggott, Digby</v>
      </c>
      <c r="K44" t="str">
        <f>+Scoring!E119</f>
        <v>New Forest</v>
      </c>
      <c r="L44" s="12" t="str">
        <f>IF(ISTEXT(Scoring!G119)=TRUE,+Scoring!G119&amp;":","")</f>
        <v/>
      </c>
      <c r="M44" t="str">
        <f>IF(ISTEXT(Scoring!H119)=TRUE,+Scoring!H119,"")</f>
        <v/>
      </c>
    </row>
    <row r="45" spans="1:13" x14ac:dyDescent="0.3">
      <c r="A45" s="10">
        <f>+Scoring!A45</f>
        <v>40</v>
      </c>
      <c r="B45" s="1">
        <f>IF(ISNUMBER(+Scoring!B45),+Scoring!B45,"")</f>
        <v>670</v>
      </c>
      <c r="C45" t="str">
        <f>+Scoring!C45</f>
        <v>Walden, Elliot</v>
      </c>
      <c r="D45" t="str">
        <f>+Scoring!E45</f>
        <v>Fareham</v>
      </c>
      <c r="E45" s="12" t="str">
        <f>IF(ISTEXT(Scoring!G45)=TRUE,+Scoring!G45&amp;":","")</f>
        <v/>
      </c>
      <c r="F45" t="str">
        <f>IF(ISTEXT(Scoring!H45)=TRUE,+Scoring!H45,"")</f>
        <v/>
      </c>
      <c r="H45" s="10">
        <f>+Scoring!A120</f>
        <v>115</v>
      </c>
      <c r="I45" s="1">
        <f>IF(ISNUMBER(+Scoring!B120),+Scoring!B120,"")</f>
        <v>867</v>
      </c>
      <c r="J45" t="str">
        <f>+Scoring!C120</f>
        <v>Smales, Max</v>
      </c>
      <c r="K45" t="str">
        <f>+Scoring!E120</f>
        <v>Portsmouth</v>
      </c>
      <c r="L45" s="12" t="str">
        <f>IF(ISTEXT(Scoring!G120)=TRUE,+Scoring!G120&amp;":","")</f>
        <v/>
      </c>
      <c r="M45" t="str">
        <f>IF(ISTEXT(Scoring!H120)=TRUE,+Scoring!H120,"")</f>
        <v/>
      </c>
    </row>
    <row r="46" spans="1:13" x14ac:dyDescent="0.3">
      <c r="A46" s="10">
        <f>+Scoring!A46</f>
        <v>41</v>
      </c>
      <c r="B46" s="1">
        <f>IF(ISNUMBER(+Scoring!B46),+Scoring!B46,"")</f>
        <v>974</v>
      </c>
      <c r="C46" t="str">
        <f>+Scoring!C46</f>
        <v>Painter, Noah</v>
      </c>
      <c r="D46" t="str">
        <f>+Scoring!E46</f>
        <v>Mountbatten - Romsey</v>
      </c>
      <c r="E46" s="12" t="str">
        <f>IF(ISTEXT(Scoring!G46)=TRUE,+Scoring!G46&amp;":","")</f>
        <v/>
      </c>
      <c r="F46" t="str">
        <f>IF(ISTEXT(Scoring!H46)=TRUE,+Scoring!H46,"")</f>
        <v/>
      </c>
      <c r="H46" s="10">
        <f>+Scoring!A121</f>
        <v>116</v>
      </c>
      <c r="I46" s="1">
        <f>IF(ISNUMBER(+Scoring!B121),+Scoring!B121,"")</f>
        <v>873</v>
      </c>
      <c r="J46" t="str">
        <f>+Scoring!C121</f>
        <v>Rowlands, Baxter</v>
      </c>
      <c r="K46" t="str">
        <f>+Scoring!E121</f>
        <v>Portsmouth</v>
      </c>
      <c r="L46" s="12" t="str">
        <f>IF(ISTEXT(Scoring!G121)=TRUE,+Scoring!G121&amp;":","")</f>
        <v/>
      </c>
      <c r="M46" t="str">
        <f>IF(ISTEXT(Scoring!H121)=TRUE,+Scoring!H121,"")</f>
        <v/>
      </c>
    </row>
    <row r="47" spans="1:13" x14ac:dyDescent="0.3">
      <c r="A47" s="10">
        <f>+Scoring!A47</f>
        <v>42</v>
      </c>
      <c r="B47" s="1">
        <f>IF(ISNUMBER(+Scoring!B47),+Scoring!B47,"")</f>
        <v>718</v>
      </c>
      <c r="C47" t="str">
        <f>+Scoring!C47</f>
        <v>Dibben, Oscar</v>
      </c>
      <c r="D47" t="str">
        <f>+Scoring!E47</f>
        <v>North Eastleigh and Winchester</v>
      </c>
      <c r="E47" s="12" t="str">
        <f>IF(ISTEXT(Scoring!G47)=TRUE,+Scoring!G47&amp;":","")</f>
        <v/>
      </c>
      <c r="F47" t="str">
        <f>IF(ISTEXT(Scoring!H47)=TRUE,+Scoring!H47,"")</f>
        <v/>
      </c>
      <c r="H47" s="10">
        <f>+Scoring!A122</f>
        <v>117</v>
      </c>
      <c r="I47" s="1">
        <f>IF(ISNUMBER(+Scoring!B122),+Scoring!B122,"")</f>
        <v>765</v>
      </c>
      <c r="J47" t="str">
        <f>+Scoring!C122</f>
        <v>Cotton, Albert</v>
      </c>
      <c r="K47" t="str">
        <f>+Scoring!E122</f>
        <v>Southanmpton</v>
      </c>
      <c r="L47" s="12" t="str">
        <f>IF(ISTEXT(Scoring!G122)=TRUE,+Scoring!G122&amp;":","")</f>
        <v/>
      </c>
      <c r="M47" t="str">
        <f>IF(ISTEXT(Scoring!H122)=TRUE,+Scoring!H122,"")</f>
        <v/>
      </c>
    </row>
    <row r="48" spans="1:13" x14ac:dyDescent="0.3">
      <c r="A48" s="10">
        <f>+Scoring!A48</f>
        <v>43</v>
      </c>
      <c r="B48" s="1">
        <f>IF(ISNUMBER(+Scoring!B48),+Scoring!B48,"")</f>
        <v>975</v>
      </c>
      <c r="C48" t="str">
        <f>+Scoring!C48</f>
        <v>Seeds, Teddy</v>
      </c>
      <c r="D48" t="str">
        <f>+Scoring!E48</f>
        <v>Mountbatten - Romsey</v>
      </c>
      <c r="E48" s="12" t="str">
        <f>IF(ISTEXT(Scoring!G48)=TRUE,+Scoring!G48&amp;":","")</f>
        <v/>
      </c>
      <c r="F48" t="str">
        <f>IF(ISTEXT(Scoring!H48)=TRUE,+Scoring!H48,"")</f>
        <v/>
      </c>
      <c r="H48" s="10">
        <f>+Scoring!A123</f>
        <v>118</v>
      </c>
      <c r="I48" s="1">
        <f>IF(ISNUMBER(+Scoring!B123),+Scoring!B123,"")</f>
        <v>760</v>
      </c>
      <c r="J48" t="str">
        <f>+Scoring!C123</f>
        <v>Campastori, Giacomo</v>
      </c>
      <c r="K48" t="str">
        <f>+Scoring!E123</f>
        <v>Southanmpton</v>
      </c>
      <c r="L48" s="12" t="str">
        <f>IF(ISTEXT(Scoring!G123)=TRUE,+Scoring!G123&amp;":","")</f>
        <v/>
      </c>
      <c r="M48" t="str">
        <f>IF(ISTEXT(Scoring!H123)=TRUE,+Scoring!H123,"")</f>
        <v/>
      </c>
    </row>
    <row r="49" spans="1:13" x14ac:dyDescent="0.3">
      <c r="A49" s="10">
        <f>+Scoring!A49</f>
        <v>44</v>
      </c>
      <c r="B49" s="1">
        <f>IF(ISNUMBER(+Scoring!B49),+Scoring!B49,"")</f>
        <v>783</v>
      </c>
      <c r="C49" t="str">
        <f>+Scoring!C49</f>
        <v>Stevens, Cody</v>
      </c>
      <c r="D49" t="str">
        <f>+Scoring!E49</f>
        <v>New Forest</v>
      </c>
      <c r="E49" s="12" t="str">
        <f>IF(ISTEXT(Scoring!G49)=TRUE,+Scoring!G49&amp;":","")</f>
        <v/>
      </c>
      <c r="F49" t="str">
        <f>IF(ISTEXT(Scoring!H49)=TRUE,+Scoring!H49,"")</f>
        <v/>
      </c>
      <c r="H49" s="10">
        <f>+Scoring!A124</f>
        <v>119</v>
      </c>
      <c r="I49" s="1">
        <f>IF(ISNUMBER(+Scoring!B124),+Scoring!B124,"")</f>
        <v>661</v>
      </c>
      <c r="J49" t="str">
        <f>+Scoring!C124</f>
        <v>Boden, Aiden</v>
      </c>
      <c r="K49" t="str">
        <f>+Scoring!E124</f>
        <v>Fareham</v>
      </c>
      <c r="L49" s="12" t="str">
        <f>IF(ISTEXT(Scoring!G124)=TRUE,+Scoring!G124&amp;":","")</f>
        <v/>
      </c>
      <c r="M49" t="str">
        <f>IF(ISTEXT(Scoring!H124)=TRUE,+Scoring!H124,"")</f>
        <v/>
      </c>
    </row>
    <row r="50" spans="1:13" x14ac:dyDescent="0.3">
      <c r="A50" s="10">
        <f>+Scoring!A50</f>
        <v>45</v>
      </c>
      <c r="B50" s="1">
        <f>IF(ISNUMBER(+Scoring!B50),+Scoring!B50,"")</f>
        <v>719</v>
      </c>
      <c r="C50" t="str">
        <f>+Scoring!C50</f>
        <v>Lloyd , Robert</v>
      </c>
      <c r="D50" t="str">
        <f>+Scoring!E50</f>
        <v>North Eastleigh and Winchester</v>
      </c>
      <c r="E50" s="12" t="str">
        <f>IF(ISTEXT(Scoring!G50)=TRUE,+Scoring!G50&amp;":","")</f>
        <v/>
      </c>
      <c r="F50" t="str">
        <f>IF(ISTEXT(Scoring!H50)=TRUE,+Scoring!H50,"")</f>
        <v/>
      </c>
      <c r="H50" s="10">
        <f>+Scoring!A125</f>
        <v>120</v>
      </c>
      <c r="I50" s="1">
        <f>IF(ISNUMBER(+Scoring!B125),+Scoring!B125,"")</f>
        <v>648</v>
      </c>
      <c r="J50" t="str">
        <f>+Scoring!C125</f>
        <v>Venner, Harry</v>
      </c>
      <c r="K50" t="str">
        <f>+Scoring!E125</f>
        <v>East Hants</v>
      </c>
      <c r="L50" s="12" t="str">
        <f>IF(ISTEXT(Scoring!G125)=TRUE,+Scoring!G125&amp;":","")</f>
        <v/>
      </c>
      <c r="M50" t="str">
        <f>IF(ISTEXT(Scoring!H125)=TRUE,+Scoring!H125,"")</f>
        <v/>
      </c>
    </row>
    <row r="51" spans="1:13" x14ac:dyDescent="0.3">
      <c r="A51" s="10">
        <f>+Scoring!A51</f>
        <v>46</v>
      </c>
      <c r="B51" s="1">
        <f>IF(ISNUMBER(+Scoring!B51),+Scoring!B51,"")</f>
        <v>887</v>
      </c>
      <c r="C51" t="str">
        <f>+Scoring!C51</f>
        <v>Greszta, Aleksander</v>
      </c>
      <c r="D51" t="str">
        <f>+Scoring!E51</f>
        <v>Mountbattebn - Andover</v>
      </c>
      <c r="E51" s="12" t="str">
        <f>IF(ISTEXT(Scoring!G51)=TRUE,+Scoring!G51&amp;":","")</f>
        <v>8:</v>
      </c>
      <c r="F51" t="str">
        <f>IF(ISTEXT(Scoring!H51)=TRUE,+Scoring!H51,"")</f>
        <v>15</v>
      </c>
      <c r="H51" s="10">
        <f>+Scoring!A126</f>
        <v>121</v>
      </c>
      <c r="I51" s="1">
        <f>IF(ISNUMBER(+Scoring!B126),+Scoring!B126,"")</f>
        <v>983</v>
      </c>
      <c r="J51" t="str">
        <f>+Scoring!C126</f>
        <v>Davis, Charlie</v>
      </c>
      <c r="K51" t="str">
        <f>+Scoring!E126</f>
        <v>Mountbatten - Romsey</v>
      </c>
      <c r="L51" s="12" t="str">
        <f>IF(ISTEXT(Scoring!G126)=TRUE,+Scoring!G126&amp;":","")</f>
        <v/>
      </c>
      <c r="M51" t="str">
        <f>IF(ISTEXT(Scoring!H126)=TRUE,+Scoring!H126,"")</f>
        <v/>
      </c>
    </row>
    <row r="52" spans="1:13" x14ac:dyDescent="0.3">
      <c r="A52" s="10">
        <f>+Scoring!A52</f>
        <v>47</v>
      </c>
      <c r="B52" s="1">
        <f>IF(ISNUMBER(+Scoring!B52),+Scoring!B52,"")</f>
        <v>712</v>
      </c>
      <c r="C52" t="str">
        <f>+Scoring!C52</f>
        <v>Rogers , Lincoln</v>
      </c>
      <c r="D52" t="str">
        <f>+Scoring!E52</f>
        <v>North Eastleigh and Winchester</v>
      </c>
      <c r="E52" s="12" t="str">
        <f>IF(ISTEXT(Scoring!G52)=TRUE,+Scoring!G52&amp;":","")</f>
        <v/>
      </c>
      <c r="F52" t="str">
        <f>IF(ISTEXT(Scoring!H52)=TRUE,+Scoring!H52,"")</f>
        <v/>
      </c>
      <c r="H52" s="10">
        <f>+Scoring!A127</f>
        <v>122</v>
      </c>
      <c r="I52" s="1">
        <f>IF(ISNUMBER(+Scoring!B127),+Scoring!B127,"")</f>
        <v>761</v>
      </c>
      <c r="J52" t="str">
        <f>+Scoring!C127</f>
        <v xml:space="preserve">O'Connor Crudge, Dami </v>
      </c>
      <c r="K52" t="str">
        <f>+Scoring!E127</f>
        <v>Southanmpton</v>
      </c>
      <c r="L52" s="12" t="str">
        <f>IF(ISTEXT(Scoring!G127)=TRUE,+Scoring!G127&amp;":","")</f>
        <v/>
      </c>
      <c r="M52" t="str">
        <f>IF(ISTEXT(Scoring!H127)=TRUE,+Scoring!H127,"")</f>
        <v/>
      </c>
    </row>
    <row r="53" spans="1:13" x14ac:dyDescent="0.3">
      <c r="A53" s="10">
        <f>+Scoring!A53</f>
        <v>48</v>
      </c>
      <c r="B53" s="1">
        <f>IF(ISNUMBER(+Scoring!B53),+Scoring!B53,"")</f>
        <v>784</v>
      </c>
      <c r="C53" t="str">
        <f>+Scoring!C53</f>
        <v>Guillon, Milo</v>
      </c>
      <c r="D53" t="str">
        <f>+Scoring!E53</f>
        <v>New Forest</v>
      </c>
      <c r="E53" s="12" t="str">
        <f>IF(ISTEXT(Scoring!G53)=TRUE,+Scoring!G53&amp;":","")</f>
        <v/>
      </c>
      <c r="F53" t="str">
        <f>IF(ISTEXT(Scoring!H53)=TRUE,+Scoring!H53,"")</f>
        <v/>
      </c>
      <c r="H53" s="10">
        <f>+Scoring!A128</f>
        <v>123</v>
      </c>
      <c r="I53" s="1">
        <f>IF(ISNUMBER(+Scoring!B128),+Scoring!B128,"")</f>
        <v>767</v>
      </c>
      <c r="J53" t="str">
        <f>+Scoring!C128</f>
        <v>Taylor, Peter</v>
      </c>
      <c r="K53" t="str">
        <f>+Scoring!E128</f>
        <v>Southanmpton</v>
      </c>
      <c r="L53" s="12" t="str">
        <f>IF(ISTEXT(Scoring!G128)=TRUE,+Scoring!G128&amp;":","")</f>
        <v/>
      </c>
      <c r="M53" t="str">
        <f>IF(ISTEXT(Scoring!H128)=TRUE,+Scoring!H128,"")</f>
        <v/>
      </c>
    </row>
    <row r="54" spans="1:13" x14ac:dyDescent="0.3">
      <c r="A54" s="10">
        <f>+Scoring!A54</f>
        <v>49</v>
      </c>
      <c r="B54" s="1">
        <f>IF(ISNUMBER(+Scoring!B54),+Scoring!B54,"")</f>
        <v>757</v>
      </c>
      <c r="C54" t="str">
        <f>+Scoring!C54</f>
        <v>Saunders, Kai</v>
      </c>
      <c r="D54" t="str">
        <f>+Scoring!E54</f>
        <v>Southanmpton</v>
      </c>
      <c r="E54" s="12" t="str">
        <f>IF(ISTEXT(Scoring!G54)=TRUE,+Scoring!G54&amp;":","")</f>
        <v/>
      </c>
      <c r="F54" t="str">
        <f>IF(ISTEXT(Scoring!H54)=TRUE,+Scoring!H54,"")</f>
        <v/>
      </c>
      <c r="H54" s="10">
        <f>+Scoring!A129</f>
        <v>124</v>
      </c>
      <c r="I54" s="1" t="str">
        <f>IF(ISNUMBER(+Scoring!B129),+Scoring!B129,"")</f>
        <v/>
      </c>
      <c r="J54" t="str">
        <f>+Scoring!C129</f>
        <v/>
      </c>
      <c r="K54" t="str">
        <f>+Scoring!E129</f>
        <v/>
      </c>
      <c r="L54" s="12" t="str">
        <f>IF(ISTEXT(Scoring!G129)=TRUE,+Scoring!G129&amp;":","")</f>
        <v/>
      </c>
      <c r="M54" t="str">
        <f>IF(ISTEXT(Scoring!H129)=TRUE,+Scoring!H129,"")</f>
        <v/>
      </c>
    </row>
    <row r="55" spans="1:13" x14ac:dyDescent="0.3">
      <c r="A55" s="10">
        <f>+Scoring!A55</f>
        <v>50</v>
      </c>
      <c r="B55" s="1">
        <f>IF(ISNUMBER(+Scoring!B55),+Scoring!B55,"")</f>
        <v>890</v>
      </c>
      <c r="C55" t="str">
        <f>+Scoring!C55</f>
        <v>Newth , Archie</v>
      </c>
      <c r="D55" t="str">
        <f>+Scoring!E55</f>
        <v>Mountbattebn - Andover</v>
      </c>
      <c r="E55" s="12" t="str">
        <f>IF(ISTEXT(Scoring!G55)=TRUE,+Scoring!G55&amp;":","")</f>
        <v/>
      </c>
      <c r="F55" t="str">
        <f>IF(ISTEXT(Scoring!H55)=TRUE,+Scoring!H55,"")</f>
        <v/>
      </c>
      <c r="H55" s="10">
        <f>+Scoring!A130</f>
        <v>125</v>
      </c>
      <c r="I55" s="1" t="str">
        <f>IF(ISNUMBER(+Scoring!B130),+Scoring!B130,"")</f>
        <v/>
      </c>
      <c r="J55" t="str">
        <f>+Scoring!C130</f>
        <v/>
      </c>
      <c r="K55" t="str">
        <f>+Scoring!E130</f>
        <v/>
      </c>
      <c r="L55" s="12" t="str">
        <f>IF(ISTEXT(Scoring!G130)=TRUE,+Scoring!G130&amp;":","")</f>
        <v/>
      </c>
      <c r="M55" t="str">
        <f>IF(ISTEXT(Scoring!H130)=TRUE,+Scoring!H130,"")</f>
        <v/>
      </c>
    </row>
    <row r="56" spans="1:13" x14ac:dyDescent="0.3">
      <c r="A56" s="10">
        <f>+Scoring!A56</f>
        <v>51</v>
      </c>
      <c r="B56" s="1">
        <f>IF(ISNUMBER(+Scoring!B56),+Scoring!B56,"")</f>
        <v>869</v>
      </c>
      <c r="C56" t="str">
        <f>+Scoring!C56</f>
        <v>Lindsay, Oakley</v>
      </c>
      <c r="D56" t="str">
        <f>+Scoring!E56</f>
        <v>Portsmouth</v>
      </c>
      <c r="E56" s="12" t="str">
        <f>IF(ISTEXT(Scoring!G56)=TRUE,+Scoring!G56&amp;":","")</f>
        <v/>
      </c>
      <c r="F56" t="str">
        <f>IF(ISTEXT(Scoring!H56)=TRUE,+Scoring!H56,"")</f>
        <v/>
      </c>
      <c r="H56" s="10">
        <f>+Scoring!A131</f>
        <v>126</v>
      </c>
      <c r="I56" s="1" t="str">
        <f>IF(ISNUMBER(+Scoring!B131),+Scoring!B131,"")</f>
        <v/>
      </c>
      <c r="J56" t="str">
        <f>+Scoring!C131</f>
        <v/>
      </c>
      <c r="K56" t="str">
        <f>+Scoring!E131</f>
        <v/>
      </c>
      <c r="L56" s="12" t="str">
        <f>IF(ISTEXT(Scoring!G131)=TRUE,+Scoring!G131&amp;":","")</f>
        <v/>
      </c>
      <c r="M56" t="str">
        <f>IF(ISTEXT(Scoring!H131)=TRUE,+Scoring!H131,"")</f>
        <v/>
      </c>
    </row>
    <row r="57" spans="1:13" x14ac:dyDescent="0.3">
      <c r="A57" s="10">
        <f>+Scoring!A57</f>
        <v>52</v>
      </c>
      <c r="B57" s="1">
        <f>IF(ISNUMBER(+Scoring!B57),+Scoring!B57,"")</f>
        <v>691</v>
      </c>
      <c r="C57" t="str">
        <f>+Scoring!C57</f>
        <v xml:space="preserve">Flanders, Ralph </v>
      </c>
      <c r="D57" t="str">
        <f>+Scoring!E57</f>
        <v xml:space="preserve">North East Hants </v>
      </c>
      <c r="E57" s="12" t="str">
        <f>IF(ISTEXT(Scoring!G57)=TRUE,+Scoring!G57&amp;":","")</f>
        <v/>
      </c>
      <c r="F57" t="str">
        <f>IF(ISTEXT(Scoring!H57)=TRUE,+Scoring!H57,"")</f>
        <v/>
      </c>
      <c r="H57" s="10">
        <f>+Scoring!A132</f>
        <v>127</v>
      </c>
      <c r="I57" s="1" t="str">
        <f>IF(ISNUMBER(+Scoring!B132),+Scoring!B132,"")</f>
        <v/>
      </c>
      <c r="J57" t="str">
        <f>+Scoring!C132</f>
        <v/>
      </c>
      <c r="K57" t="str">
        <f>+Scoring!E132</f>
        <v/>
      </c>
      <c r="L57" s="12" t="str">
        <f>IF(ISTEXT(Scoring!G132)=TRUE,+Scoring!G132&amp;":","")</f>
        <v/>
      </c>
      <c r="M57" t="str">
        <f>IF(ISTEXT(Scoring!H132)=TRUE,+Scoring!H132,"")</f>
        <v/>
      </c>
    </row>
    <row r="58" spans="1:13" x14ac:dyDescent="0.3">
      <c r="A58" s="10">
        <f>+Scoring!A58</f>
        <v>53</v>
      </c>
      <c r="B58" s="1">
        <f>IF(ISNUMBER(+Scoring!B58),+Scoring!B58,"")</f>
        <v>852</v>
      </c>
      <c r="C58" t="str">
        <f>+Scoring!C58</f>
        <v>Stevens, Toby</v>
      </c>
      <c r="D58" t="str">
        <f>+Scoring!E58</f>
        <v>IOW</v>
      </c>
      <c r="E58" s="12" t="str">
        <f>IF(ISTEXT(Scoring!G58)=TRUE,+Scoring!G58&amp;":","")</f>
        <v/>
      </c>
      <c r="F58" t="str">
        <f>IF(ISTEXT(Scoring!H58)=TRUE,+Scoring!H58,"")</f>
        <v/>
      </c>
      <c r="H58" s="10">
        <f>+Scoring!A133</f>
        <v>128</v>
      </c>
      <c r="I58" s="1" t="str">
        <f>IF(ISNUMBER(+Scoring!B133),+Scoring!B133,"")</f>
        <v/>
      </c>
      <c r="J58" t="str">
        <f>+Scoring!C133</f>
        <v/>
      </c>
      <c r="K58" t="str">
        <f>+Scoring!E133</f>
        <v/>
      </c>
      <c r="L58" s="12" t="str">
        <f>IF(ISTEXT(Scoring!G133)=TRUE,+Scoring!G133&amp;":","")</f>
        <v/>
      </c>
      <c r="M58" t="str">
        <f>IF(ISTEXT(Scoring!H133)=TRUE,+Scoring!H133,"")</f>
        <v/>
      </c>
    </row>
    <row r="59" spans="1:13" x14ac:dyDescent="0.3">
      <c r="A59" s="10">
        <f>+Scoring!A59</f>
        <v>54</v>
      </c>
      <c r="B59" s="1">
        <f>IF(ISNUMBER(+Scoring!B59),+Scoring!B59,"")</f>
        <v>853</v>
      </c>
      <c r="C59" t="str">
        <f>+Scoring!C59</f>
        <v>Packham, Rafe</v>
      </c>
      <c r="D59" t="str">
        <f>+Scoring!E59</f>
        <v>IOW</v>
      </c>
      <c r="E59" s="12" t="str">
        <f>IF(ISTEXT(Scoring!G59)=TRUE,+Scoring!G59&amp;":","")</f>
        <v/>
      </c>
      <c r="F59" t="str">
        <f>IF(ISTEXT(Scoring!H59)=TRUE,+Scoring!H59,"")</f>
        <v/>
      </c>
      <c r="H59" s="10">
        <f>+Scoring!A134</f>
        <v>129</v>
      </c>
      <c r="I59" s="1" t="str">
        <f>IF(ISNUMBER(+Scoring!B134),+Scoring!B134,"")</f>
        <v/>
      </c>
      <c r="J59" t="str">
        <f>+Scoring!C134</f>
        <v/>
      </c>
      <c r="K59" t="str">
        <f>+Scoring!E134</f>
        <v/>
      </c>
      <c r="L59" s="12" t="str">
        <f>IF(ISTEXT(Scoring!G134)=TRUE,+Scoring!G134&amp;":","")</f>
        <v/>
      </c>
      <c r="M59" t="str">
        <f>IF(ISTEXT(Scoring!H134)=TRUE,+Scoring!H134,"")</f>
        <v/>
      </c>
    </row>
    <row r="60" spans="1:13" x14ac:dyDescent="0.3">
      <c r="A60" s="10">
        <f>+Scoring!A60</f>
        <v>55</v>
      </c>
      <c r="B60" s="1">
        <f>IF(ISNUMBER(+Scoring!B60),+Scoring!B60,"")</f>
        <v>766</v>
      </c>
      <c r="C60" t="str">
        <f>+Scoring!C60</f>
        <v>Acres, Will</v>
      </c>
      <c r="D60" t="str">
        <f>+Scoring!E60</f>
        <v>Southanmpton</v>
      </c>
      <c r="E60" s="12" t="str">
        <f>IF(ISTEXT(Scoring!G60)=TRUE,+Scoring!G60&amp;":","")</f>
        <v/>
      </c>
      <c r="F60" t="str">
        <f>IF(ISTEXT(Scoring!H60)=TRUE,+Scoring!H60,"")</f>
        <v/>
      </c>
      <c r="H60" s="10">
        <f>+Scoring!A135</f>
        <v>130</v>
      </c>
      <c r="I60" s="1" t="str">
        <f>IF(ISNUMBER(+Scoring!B135),+Scoring!B135,"")</f>
        <v/>
      </c>
      <c r="J60" t="str">
        <f>+Scoring!C135</f>
        <v/>
      </c>
      <c r="K60" t="str">
        <f>+Scoring!E135</f>
        <v/>
      </c>
      <c r="L60" s="12" t="str">
        <f>IF(ISTEXT(Scoring!G135)=TRUE,+Scoring!G135&amp;":","")</f>
        <v/>
      </c>
      <c r="M60" t="str">
        <f>IF(ISTEXT(Scoring!H135)=TRUE,+Scoring!H135,"")</f>
        <v/>
      </c>
    </row>
    <row r="61" spans="1:13" x14ac:dyDescent="0.3">
      <c r="A61" s="10">
        <f>+Scoring!A61</f>
        <v>56</v>
      </c>
      <c r="B61" s="1">
        <f>IF(ISNUMBER(+Scoring!B61),+Scoring!B61,"")</f>
        <v>893</v>
      </c>
      <c r="C61" t="str">
        <f>+Scoring!C61</f>
        <v>Whittaker, Jacob</v>
      </c>
      <c r="D61" t="str">
        <f>+Scoring!E61</f>
        <v>Mountbattebn - Andover</v>
      </c>
      <c r="E61" s="12" t="str">
        <f>IF(ISTEXT(Scoring!G61)=TRUE,+Scoring!G61&amp;":","")</f>
        <v/>
      </c>
      <c r="F61" t="str">
        <f>IF(ISTEXT(Scoring!H61)=TRUE,+Scoring!H61,"")</f>
        <v/>
      </c>
      <c r="H61" s="10">
        <f>+Scoring!A136</f>
        <v>131</v>
      </c>
      <c r="I61" s="1" t="str">
        <f>IF(ISNUMBER(+Scoring!B136),+Scoring!B136,"")</f>
        <v/>
      </c>
      <c r="J61" t="str">
        <f>+Scoring!C136</f>
        <v/>
      </c>
      <c r="K61" t="str">
        <f>+Scoring!E136</f>
        <v/>
      </c>
      <c r="L61" s="12" t="str">
        <f>IF(ISTEXT(Scoring!G136)=TRUE,+Scoring!G136&amp;":","")</f>
        <v/>
      </c>
      <c r="M61" t="str">
        <f>IF(ISTEXT(Scoring!H136)=TRUE,+Scoring!H136,"")</f>
        <v/>
      </c>
    </row>
    <row r="62" spans="1:13" x14ac:dyDescent="0.3">
      <c r="A62" s="10">
        <f>+Scoring!A62</f>
        <v>57</v>
      </c>
      <c r="B62" s="1">
        <f>IF(ISNUMBER(+Scoring!B62),+Scoring!B62,"")</f>
        <v>623</v>
      </c>
      <c r="C62" t="str">
        <f>+Scoring!C62</f>
        <v>Currie, Freddie</v>
      </c>
      <c r="D62" t="str">
        <f>+Scoring!E62</f>
        <v xml:space="preserve">Basingstoke </v>
      </c>
      <c r="E62" s="12" t="str">
        <f>IF(ISTEXT(Scoring!G62)=TRUE,+Scoring!G62&amp;":","")</f>
        <v/>
      </c>
      <c r="F62" t="str">
        <f>IF(ISTEXT(Scoring!H62)=TRUE,+Scoring!H62,"")</f>
        <v/>
      </c>
      <c r="H62" s="10">
        <f>+Scoring!A137</f>
        <v>132</v>
      </c>
      <c r="I62" s="1" t="str">
        <f>IF(ISNUMBER(+Scoring!B137),+Scoring!B137,"")</f>
        <v/>
      </c>
      <c r="J62" t="str">
        <f>+Scoring!C137</f>
        <v/>
      </c>
      <c r="K62" t="str">
        <f>+Scoring!E137</f>
        <v/>
      </c>
      <c r="L62" s="12" t="str">
        <f>IF(ISTEXT(Scoring!G137)=TRUE,+Scoring!G137&amp;":","")</f>
        <v/>
      </c>
      <c r="M62" t="str">
        <f>IF(ISTEXT(Scoring!H137)=TRUE,+Scoring!H137,"")</f>
        <v/>
      </c>
    </row>
    <row r="63" spans="1:13" x14ac:dyDescent="0.3">
      <c r="A63" s="10">
        <f>+Scoring!A63</f>
        <v>58</v>
      </c>
      <c r="B63" s="1">
        <f>IF(ISNUMBER(+Scoring!B63),+Scoring!B63,"")</f>
        <v>716</v>
      </c>
      <c r="C63" t="str">
        <f>+Scoring!C63</f>
        <v>Young, Jenson</v>
      </c>
      <c r="D63" t="str">
        <f>+Scoring!E63</f>
        <v>North Eastleigh and Winchester</v>
      </c>
      <c r="E63" s="12" t="str">
        <f>IF(ISTEXT(Scoring!G63)=TRUE,+Scoring!G63&amp;":","")</f>
        <v/>
      </c>
      <c r="F63" t="str">
        <f>IF(ISTEXT(Scoring!H63)=TRUE,+Scoring!H63,"")</f>
        <v/>
      </c>
    </row>
    <row r="64" spans="1:13" ht="15.5" x14ac:dyDescent="0.35">
      <c r="A64" s="10">
        <f>+Scoring!A64</f>
        <v>59</v>
      </c>
      <c r="B64" s="1">
        <f>IF(ISNUMBER(+Scoring!B64),+Scoring!B64,"")</f>
        <v>620</v>
      </c>
      <c r="C64" t="str">
        <f>+Scoring!C64</f>
        <v>Lincoln, Harry</v>
      </c>
      <c r="D64" t="str">
        <f>+Scoring!E64</f>
        <v xml:space="preserve">Basingstoke </v>
      </c>
      <c r="E64" s="12" t="str">
        <f>IF(ISTEXT(Scoring!G64)=TRUE,+Scoring!G64&amp;":","")</f>
        <v/>
      </c>
      <c r="F64" t="str">
        <f>IF(ISTEXT(Scoring!H64)=TRUE,+Scoring!H64,"")</f>
        <v/>
      </c>
      <c r="J64" s="5"/>
      <c r="K64" s="21" t="s">
        <v>18</v>
      </c>
    </row>
    <row r="65" spans="1:12" x14ac:dyDescent="0.3">
      <c r="A65" s="10">
        <f>+Scoring!A65</f>
        <v>60</v>
      </c>
      <c r="B65" s="1">
        <f>IF(ISNUMBER(+Scoring!B65),+Scoring!B65,"")</f>
        <v>866</v>
      </c>
      <c r="C65" t="str">
        <f>+Scoring!C65</f>
        <v>Parnell, William</v>
      </c>
      <c r="D65" t="str">
        <f>+Scoring!E65</f>
        <v>Portsmouth</v>
      </c>
      <c r="E65" s="12" t="str">
        <f>IF(ISTEXT(Scoring!G65)=TRUE,+Scoring!G65&amp;":","")</f>
        <v/>
      </c>
      <c r="F65" t="str">
        <f>IF(ISTEXT(Scoring!H65)=TRUE,+Scoring!H65,"")</f>
        <v/>
      </c>
      <c r="J65" s="5">
        <v>1</v>
      </c>
      <c r="K65" t="str">
        <f>IF(ISTEXT(VLOOKUP(J65,TMSCORE,2,FALSE))=TRUE,VLOOKUP(J65,TMSCORE,2,FALSE),"")</f>
        <v>North East Hants  'C'</v>
      </c>
      <c r="L65" s="14">
        <f>IF(ISNUMBER(VLOOKUP(J65,TMSCORE,3,FALSE))=TRUE,VLOOKUP(J65,TMSCORE,3,FALSE),"")</f>
        <v>415.00011000000001</v>
      </c>
    </row>
    <row r="66" spans="1:12" x14ac:dyDescent="0.3">
      <c r="A66" s="10">
        <f>+Scoring!A66</f>
        <v>61</v>
      </c>
      <c r="B66" s="1">
        <f>IF(ISNUMBER(+Scoring!B66),+Scoring!B66,"")</f>
        <v>715</v>
      </c>
      <c r="C66" t="str">
        <f>+Scoring!C66</f>
        <v>Foden, Sebastian</v>
      </c>
      <c r="D66" t="str">
        <f>+Scoring!E66</f>
        <v>North Eastleigh and Winchester</v>
      </c>
      <c r="E66" s="12" t="str">
        <f>IF(ISTEXT(Scoring!G66)=TRUE,+Scoring!G66&amp;":","")</f>
        <v/>
      </c>
      <c r="F66" t="str">
        <f>IF(ISTEXT(Scoring!H66)=TRUE,+Scoring!H66,"")</f>
        <v/>
      </c>
      <c r="G66" s="5"/>
      <c r="J66" s="5">
        <v>2</v>
      </c>
      <c r="K66" t="str">
        <f>IF(ISTEXT(VLOOKUP(J66,TMSCORE,2,FALSE))=TRUE,VLOOKUP(J66,TMSCORE,2,FALSE),"")</f>
        <v>Southanmpton 'C'</v>
      </c>
      <c r="L66" s="14">
        <f>IF(ISNUMBER(VLOOKUP(J66,TMSCORE,3,FALSE))=TRUE,VLOOKUP(J66,TMSCORE,3,FALSE),"")</f>
        <v>480.00012299999997</v>
      </c>
    </row>
    <row r="67" spans="1:12" x14ac:dyDescent="0.3">
      <c r="A67" s="10">
        <f>+Scoring!A67</f>
        <v>62</v>
      </c>
      <c r="B67" s="1">
        <f>IF(ISNUMBER(+Scoring!B67),+Scoring!B67,"")</f>
        <v>889</v>
      </c>
      <c r="C67" t="str">
        <f>+Scoring!C67</f>
        <v>Izzo, Nico</v>
      </c>
      <c r="D67" t="str">
        <f>+Scoring!E67</f>
        <v>Mountbattebn - Andover</v>
      </c>
      <c r="E67" s="12" t="str">
        <f>IF(ISTEXT(Scoring!G67)=TRUE,+Scoring!G67&amp;":","")</f>
        <v/>
      </c>
      <c r="F67" t="str">
        <f>IF(ISTEXT(Scoring!H67)=TRUE,+Scoring!H67,"")</f>
        <v/>
      </c>
      <c r="G67" s="5"/>
      <c r="J67" s="5">
        <v>3</v>
      </c>
      <c r="K67" t="str">
        <f>IF(ISTEXT(VLOOKUP(J67,TMSCORE,2,FALSE))=TRUE,VLOOKUP(J67,TMSCORE,2,FALSE),"")</f>
        <v/>
      </c>
      <c r="L67" s="14" t="str">
        <f>IF(ISNUMBER(VLOOKUP(J67,TMSCORE,3,FALSE))=TRUE,VLOOKUP(J67,TMSCORE,3,FALSE),"")</f>
        <v/>
      </c>
    </row>
    <row r="68" spans="1:12" x14ac:dyDescent="0.3">
      <c r="A68" s="10">
        <f>+Scoring!A68</f>
        <v>63</v>
      </c>
      <c r="B68" s="1">
        <f>IF(ISNUMBER(+Scoring!B68),+Scoring!B68,"")</f>
        <v>850</v>
      </c>
      <c r="C68" t="str">
        <f>+Scoring!C68</f>
        <v>Davis, Stanley</v>
      </c>
      <c r="D68" t="str">
        <f>+Scoring!E68</f>
        <v>IOW</v>
      </c>
      <c r="E68" s="12" t="str">
        <f>IF(ISTEXT(Scoring!G68)=TRUE,+Scoring!G68&amp;":","")</f>
        <v/>
      </c>
      <c r="F68" t="str">
        <f>IF(ISTEXT(Scoring!H68)=TRUE,+Scoring!H68,"")</f>
        <v>29</v>
      </c>
      <c r="G68" s="5"/>
      <c r="J68" s="5">
        <v>4</v>
      </c>
      <c r="K68" t="str">
        <f>IF(ISTEXT(VLOOKUP(J68,TMSCORE,2,FALSE))=TRUE,VLOOKUP(J68,TMSCORE,2,FALSE),"")</f>
        <v/>
      </c>
      <c r="L68" s="14" t="str">
        <f>IF(ISNUMBER(VLOOKUP(J68,TMSCORE,3,FALSE))=TRUE,VLOOKUP(J68,TMSCORE,3,FALSE),"")</f>
        <v/>
      </c>
    </row>
    <row r="69" spans="1:12" x14ac:dyDescent="0.3">
      <c r="A69" s="10">
        <f>+Scoring!A69</f>
        <v>64</v>
      </c>
      <c r="B69" s="1">
        <f>IF(ISNUMBER(+Scoring!B69),+Scoring!B69,"")</f>
        <v>624</v>
      </c>
      <c r="C69" t="str">
        <f>+Scoring!C69</f>
        <v xml:space="preserve">Pattison, Finley </v>
      </c>
      <c r="D69" t="str">
        <f>+Scoring!E69</f>
        <v xml:space="preserve">Basingstoke </v>
      </c>
      <c r="E69" s="12" t="str">
        <f>IF(ISTEXT(Scoring!G69)=TRUE,+Scoring!G69&amp;":","")</f>
        <v/>
      </c>
      <c r="F69" t="str">
        <f>IF(ISTEXT(Scoring!H69)=TRUE,+Scoring!H69,"")</f>
        <v/>
      </c>
      <c r="G69" s="5"/>
      <c r="J69" s="5">
        <v>5</v>
      </c>
      <c r="K69" t="str">
        <f>IF(ISTEXT(VLOOKUP(J69,TMSCORE,2,FALSE))=TRUE,VLOOKUP(J69,TMSCORE,2,FALSE),"")</f>
        <v/>
      </c>
      <c r="L69" s="14" t="str">
        <f>IF(ISNUMBER(VLOOKUP(J69,TMSCORE,3,FALSE))=TRUE,VLOOKUP(J69,TMSCORE,3,FALSE),"")</f>
        <v/>
      </c>
    </row>
    <row r="70" spans="1:12" x14ac:dyDescent="0.3">
      <c r="A70" s="10">
        <f>+Scoring!A70</f>
        <v>65</v>
      </c>
      <c r="B70" s="1">
        <f>IF(ISNUMBER(+Scoring!B70),+Scoring!B70,"")</f>
        <v>660</v>
      </c>
      <c r="C70" t="str">
        <f>+Scoring!C70</f>
        <v>Kopitsas, Orpheas</v>
      </c>
      <c r="D70" t="str">
        <f>+Scoring!E70</f>
        <v>Fareham</v>
      </c>
      <c r="E70" s="12" t="str">
        <f>IF(ISTEXT(Scoring!G70)=TRUE,+Scoring!G70&amp;":","")</f>
        <v/>
      </c>
      <c r="F70" t="str">
        <f>IF(ISTEXT(Scoring!H70)=TRUE,+Scoring!H70,"")</f>
        <v/>
      </c>
      <c r="G70" s="5"/>
      <c r="J70" s="5">
        <v>6</v>
      </c>
      <c r="K70" t="str">
        <f t="shared" ref="K70:K80" si="0">IF(ISTEXT(VLOOKUP(J70,TMSCORE,2,FALSE))=TRUE,VLOOKUP(J70,TMSCORE,2,FALSE),"")</f>
        <v/>
      </c>
      <c r="L70" s="14" t="str">
        <f t="shared" ref="L70:L79" si="1">IF(ISNUMBER(VLOOKUP(J70,TMSCORE,3,FALSE))=TRUE,VLOOKUP(J70,TMSCORE,3,FALSE),"")</f>
        <v/>
      </c>
    </row>
    <row r="71" spans="1:12" x14ac:dyDescent="0.3">
      <c r="A71" s="10">
        <f>+Scoring!A71</f>
        <v>66</v>
      </c>
      <c r="B71" s="1">
        <f>IF(ISNUMBER(+Scoring!B71),+Scoring!B71,"")</f>
        <v>845</v>
      </c>
      <c r="C71" t="str">
        <f>+Scoring!C71</f>
        <v>Smith, Wilfred</v>
      </c>
      <c r="D71" t="str">
        <f>+Scoring!E71</f>
        <v>IOW</v>
      </c>
      <c r="E71" s="12" t="str">
        <f>IF(ISTEXT(Scoring!G71)=TRUE,+Scoring!G71&amp;":","")</f>
        <v/>
      </c>
      <c r="F71" t="str">
        <f>IF(ISTEXT(Scoring!H71)=TRUE,+Scoring!H71,"")</f>
        <v/>
      </c>
      <c r="G71" s="5"/>
      <c r="J71" s="5">
        <v>7</v>
      </c>
      <c r="K71" t="str">
        <f t="shared" si="0"/>
        <v/>
      </c>
      <c r="L71" s="14" t="str">
        <f t="shared" si="1"/>
        <v/>
      </c>
    </row>
    <row r="72" spans="1:12" x14ac:dyDescent="0.3">
      <c r="A72" s="10">
        <f>+Scoring!A72</f>
        <v>67</v>
      </c>
      <c r="B72" s="1">
        <f>IF(ISNUMBER(+Scoring!B72),+Scoring!B72,"")</f>
        <v>641</v>
      </c>
      <c r="C72" t="str">
        <f>+Scoring!C72</f>
        <v>Hewitson, Max</v>
      </c>
      <c r="D72" t="str">
        <f>+Scoring!E72</f>
        <v>East Hants</v>
      </c>
      <c r="E72" s="12" t="str">
        <f>IF(ISTEXT(Scoring!G72)=TRUE,+Scoring!G72&amp;":","")</f>
        <v/>
      </c>
      <c r="F72" t="str">
        <f>IF(ISTEXT(Scoring!H72)=TRUE,+Scoring!H72,"")</f>
        <v/>
      </c>
      <c r="G72" s="5"/>
      <c r="J72" s="5">
        <v>8</v>
      </c>
      <c r="K72" t="str">
        <f t="shared" si="0"/>
        <v/>
      </c>
      <c r="L72" s="14" t="str">
        <f t="shared" si="1"/>
        <v/>
      </c>
    </row>
    <row r="73" spans="1:12" x14ac:dyDescent="0.3">
      <c r="A73" s="10">
        <f>+Scoring!A73</f>
        <v>68</v>
      </c>
      <c r="B73" s="1">
        <f>IF(ISNUMBER(+Scoring!B73),+Scoring!B73,"")</f>
        <v>710</v>
      </c>
      <c r="C73" t="str">
        <f>+Scoring!C73</f>
        <v>Brown, Rory</v>
      </c>
      <c r="D73" t="str">
        <f>+Scoring!E73</f>
        <v>North Eastleigh and Winchester</v>
      </c>
      <c r="E73" s="12" t="str">
        <f>IF(ISTEXT(Scoring!G73)=TRUE,+Scoring!G73&amp;":","")</f>
        <v/>
      </c>
      <c r="F73" t="str">
        <f>IF(ISTEXT(Scoring!H73)=TRUE,+Scoring!H73,"")</f>
        <v/>
      </c>
      <c r="G73" s="5"/>
      <c r="J73" s="5">
        <v>9</v>
      </c>
      <c r="K73" t="str">
        <f t="shared" si="0"/>
        <v/>
      </c>
      <c r="L73" s="14" t="str">
        <f t="shared" si="1"/>
        <v/>
      </c>
    </row>
    <row r="74" spans="1:12" x14ac:dyDescent="0.3">
      <c r="A74" s="10">
        <f>+Scoring!A74</f>
        <v>69</v>
      </c>
      <c r="B74" s="1">
        <f>IF(ISNUMBER(+Scoring!B74),+Scoring!B74,"")</f>
        <v>977</v>
      </c>
      <c r="C74" t="str">
        <f>+Scoring!C74</f>
        <v>O’Neill, Cormac</v>
      </c>
      <c r="D74" t="str">
        <f>+Scoring!E74</f>
        <v>Mountbatten - Romsey</v>
      </c>
      <c r="E74" s="12" t="str">
        <f>IF(ISTEXT(Scoring!G74)=TRUE,+Scoring!G74&amp;":","")</f>
        <v/>
      </c>
      <c r="F74" t="str">
        <f>IF(ISTEXT(Scoring!H74)=TRUE,+Scoring!H74,"")</f>
        <v/>
      </c>
      <c r="G74" s="5"/>
      <c r="J74" s="5">
        <v>10</v>
      </c>
      <c r="K74" t="str">
        <f t="shared" si="0"/>
        <v/>
      </c>
      <c r="L74" s="14" t="str">
        <f t="shared" si="1"/>
        <v/>
      </c>
    </row>
    <row r="75" spans="1:12" x14ac:dyDescent="0.3">
      <c r="A75" s="10">
        <f>+Scoring!A75</f>
        <v>70</v>
      </c>
      <c r="B75" s="1">
        <f>IF(ISNUMBER(+Scoring!B75),+Scoring!B75,"")</f>
        <v>690</v>
      </c>
      <c r="C75" t="str">
        <f>+Scoring!C75</f>
        <v xml:space="preserve">Rodwell, Henry </v>
      </c>
      <c r="D75" t="str">
        <f>+Scoring!E75</f>
        <v xml:space="preserve">North East Hants </v>
      </c>
      <c r="E75" s="12" t="str">
        <f>IF(ISTEXT(Scoring!G75)=TRUE,+Scoring!G75&amp;":","")</f>
        <v/>
      </c>
      <c r="F75" t="str">
        <f>IF(ISTEXT(Scoring!H75)=TRUE,+Scoring!H75,"")</f>
        <v>34</v>
      </c>
      <c r="G75" s="5"/>
      <c r="J75" s="5">
        <v>11</v>
      </c>
      <c r="K75" t="str">
        <f t="shared" si="0"/>
        <v/>
      </c>
      <c r="L75" s="14" t="str">
        <f t="shared" si="1"/>
        <v/>
      </c>
    </row>
    <row r="76" spans="1:12" x14ac:dyDescent="0.3">
      <c r="A76" s="10">
        <f>+Scoring!A76</f>
        <v>71</v>
      </c>
      <c r="B76" s="1">
        <f>IF(ISNUMBER(+Scoring!B76),+Scoring!B76,"")</f>
        <v>664</v>
      </c>
      <c r="C76" t="str">
        <f>+Scoring!C76</f>
        <v>Christie, Chester</v>
      </c>
      <c r="D76" t="str">
        <f>+Scoring!E76</f>
        <v>Fareham</v>
      </c>
      <c r="E76" s="12" t="str">
        <f>IF(ISTEXT(Scoring!G76)=TRUE,+Scoring!G76&amp;":","")</f>
        <v/>
      </c>
      <c r="F76" t="str">
        <f>IF(ISTEXT(Scoring!H76)=TRUE,+Scoring!H76,"")</f>
        <v/>
      </c>
      <c r="G76" s="5"/>
      <c r="J76" s="5">
        <v>12</v>
      </c>
      <c r="K76" t="str">
        <f t="shared" si="0"/>
        <v/>
      </c>
      <c r="L76" s="14" t="str">
        <f t="shared" si="1"/>
        <v/>
      </c>
    </row>
    <row r="77" spans="1:12" x14ac:dyDescent="0.3">
      <c r="A77" s="10">
        <f>+Scoring!A77</f>
        <v>72</v>
      </c>
      <c r="B77" s="1">
        <f>IF(ISNUMBER(+Scoring!B77),+Scoring!B77,"")</f>
        <v>854</v>
      </c>
      <c r="C77" t="str">
        <f>+Scoring!C77</f>
        <v>Blamire, Albert</v>
      </c>
      <c r="D77" t="str">
        <f>+Scoring!E77</f>
        <v>IOW</v>
      </c>
      <c r="E77" s="12" t="str">
        <f>IF(ISTEXT(Scoring!G77)=TRUE,+Scoring!G77&amp;":","")</f>
        <v/>
      </c>
      <c r="F77" t="str">
        <f>IF(ISTEXT(Scoring!H77)=TRUE,+Scoring!H77,"")</f>
        <v/>
      </c>
      <c r="G77" s="5"/>
      <c r="J77" s="5">
        <v>13</v>
      </c>
      <c r="K77" t="str">
        <f t="shared" si="0"/>
        <v/>
      </c>
      <c r="L77" s="14" t="str">
        <f t="shared" si="1"/>
        <v/>
      </c>
    </row>
    <row r="78" spans="1:12" x14ac:dyDescent="0.3">
      <c r="A78" s="10">
        <f>+Scoring!A78</f>
        <v>73</v>
      </c>
      <c r="B78" s="1">
        <f>IF(ISNUMBER(+Scoring!B78),+Scoring!B78,"")</f>
        <v>622</v>
      </c>
      <c r="C78" t="str">
        <f>+Scoring!C78</f>
        <v>Cowd, Josh</v>
      </c>
      <c r="D78" t="str">
        <f>+Scoring!E78</f>
        <v xml:space="preserve">Basingstoke </v>
      </c>
      <c r="E78" s="12" t="str">
        <f>IF(ISTEXT(Scoring!G78)=TRUE,+Scoring!G78&amp;":","")</f>
        <v/>
      </c>
      <c r="F78" t="str">
        <f>IF(ISTEXT(Scoring!H78)=TRUE,+Scoring!H78,"")</f>
        <v/>
      </c>
      <c r="G78" s="5"/>
      <c r="J78" s="5">
        <v>14</v>
      </c>
      <c r="K78" t="str">
        <f t="shared" si="0"/>
        <v/>
      </c>
      <c r="L78" s="14" t="str">
        <f t="shared" si="1"/>
        <v/>
      </c>
    </row>
    <row r="79" spans="1:12" x14ac:dyDescent="0.3">
      <c r="A79" s="10">
        <f>+Scoring!A79</f>
        <v>74</v>
      </c>
      <c r="B79" s="1">
        <f>IF(ISNUMBER(+Scoring!B79),+Scoring!B79,"")</f>
        <v>743</v>
      </c>
      <c r="C79" t="str">
        <f>+Scoring!C79</f>
        <v>Fenner, James</v>
      </c>
      <c r="D79" t="str">
        <f>+Scoring!E79</f>
        <v>South East and Winchester</v>
      </c>
      <c r="E79" s="12" t="str">
        <f>IF(ISTEXT(Scoring!G79)=TRUE,+Scoring!G79&amp;":","")</f>
        <v/>
      </c>
      <c r="F79" t="str">
        <f>IF(ISTEXT(Scoring!H79)=TRUE,+Scoring!H79,"")</f>
        <v/>
      </c>
      <c r="G79" s="5"/>
      <c r="J79" s="5">
        <v>15</v>
      </c>
      <c r="K79" t="str">
        <f t="shared" si="0"/>
        <v/>
      </c>
      <c r="L79" s="14" t="str">
        <f t="shared" si="1"/>
        <v/>
      </c>
    </row>
    <row r="80" spans="1:12" x14ac:dyDescent="0.3">
      <c r="A80" s="10">
        <f>+Scoring!A80</f>
        <v>75</v>
      </c>
      <c r="B80" s="1">
        <f>IF(ISNUMBER(+Scoring!B80),+Scoring!B80,"")</f>
        <v>892</v>
      </c>
      <c r="C80" t="str">
        <f>+Scoring!C80</f>
        <v>Savage, Harry</v>
      </c>
      <c r="D80" t="str">
        <f>+Scoring!E80</f>
        <v>Mountbattebn - Andover</v>
      </c>
      <c r="E80" s="12" t="str">
        <f>IF(ISTEXT(Scoring!G80)=TRUE,+Scoring!G80&amp;":","")</f>
        <v/>
      </c>
      <c r="F80" t="str">
        <f>IF(ISTEXT(Scoring!H80)=TRUE,+Scoring!H80,"")</f>
        <v/>
      </c>
      <c r="G80" s="5"/>
      <c r="J80" s="5">
        <v>16</v>
      </c>
      <c r="K80" t="str">
        <f t="shared" si="0"/>
        <v/>
      </c>
      <c r="L80" s="14" t="str">
        <f>IF(ISNUMBER(VLOOKUP(J80,TMSCORE,3,FALSE))=TRUE,VLOOKUP(J80,TMSCORE,3,FALSE),"")</f>
        <v/>
      </c>
    </row>
    <row r="81" spans="3:12" x14ac:dyDescent="0.3">
      <c r="G81" s="5"/>
      <c r="L81" s="14"/>
    </row>
    <row r="82" spans="3:12" x14ac:dyDescent="0.3">
      <c r="E82" s="13"/>
      <c r="F82" s="5"/>
      <c r="G82" s="5"/>
      <c r="K82" t="str">
        <f>IF(ISTEXT(VLOOKUP(J82,TMSCORE,2,FALSE))=TRUE,VLOOKUP(J82,TMSCORE,2,FALSE),"")</f>
        <v/>
      </c>
      <c r="L82" s="14" t="str">
        <f>IF(ISNUMBER(VLOOKUP(J82,TMSCORE,3,FALSE))=TRUE,VLOOKUP(J82,TMSCORE,3,FALSE),"")</f>
        <v/>
      </c>
    </row>
    <row r="83" spans="3:12" x14ac:dyDescent="0.3">
      <c r="E83" s="13"/>
      <c r="F83" s="5"/>
      <c r="G83" s="5"/>
    </row>
    <row r="84" spans="3:12" x14ac:dyDescent="0.3">
      <c r="E84" s="13"/>
      <c r="F84" s="5"/>
      <c r="G84" s="5"/>
    </row>
    <row r="85" spans="3:12" x14ac:dyDescent="0.3">
      <c r="E85" s="13"/>
      <c r="F85" s="5"/>
      <c r="G85" s="5"/>
    </row>
    <row r="88" spans="3:12" ht="18" x14ac:dyDescent="0.4">
      <c r="C88" s="81"/>
      <c r="D88" s="81"/>
    </row>
  </sheetData>
  <sheetProtection sheet="1" objects="1" scenarios="1"/>
  <mergeCells count="6">
    <mergeCell ref="C88:D88"/>
    <mergeCell ref="B1:L1"/>
    <mergeCell ref="E5:F5"/>
    <mergeCell ref="L5:M5"/>
    <mergeCell ref="F3:I3"/>
    <mergeCell ref="A3:D3"/>
  </mergeCells>
  <phoneticPr fontId="0" type="noConversion"/>
  <printOptions horizontalCentered="1" verticalCentered="1"/>
  <pageMargins left="0.19685039370078741" right="0.19685039370078741" top="0.19685039370078741" bottom="0.19685039370078741" header="0.15748031496062992" footer="0.51181102362204722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C65B-1E03-471B-8F87-CFF226913676}">
  <dimension ref="A1"/>
  <sheetViews>
    <sheetView workbookViewId="0"/>
  </sheetViews>
  <sheetFormatPr defaultRowHeight="12.5" x14ac:dyDescent="0.25"/>
  <sheetData/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Scoring</vt:lpstr>
      <vt:lpstr>Runners</vt:lpstr>
      <vt:lpstr>Print</vt:lpstr>
      <vt:lpstr>Sheet1</vt:lpstr>
      <vt:lpstr>Athletes</vt:lpstr>
      <vt:lpstr>D.O.B</vt:lpstr>
      <vt:lpstr>Final</vt:lpstr>
      <vt:lpstr>NOS</vt:lpstr>
      <vt:lpstr>Print!Print_Area</vt:lpstr>
      <vt:lpstr>Scoring!Print_Area</vt:lpstr>
      <vt:lpstr>Print!Print_Titles</vt:lpstr>
      <vt:lpstr>Result</vt:lpstr>
      <vt:lpstr>Teams</vt:lpstr>
      <vt:lpstr>TMSCORE</vt:lpstr>
    </vt:vector>
  </TitlesOfParts>
  <Manager/>
  <Company>Home Use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Lorraine &amp; Dave</dc:creator>
  <cp:keywords/>
  <dc:description/>
  <cp:lastModifiedBy>Mrs N Chewins</cp:lastModifiedBy>
  <cp:revision/>
  <dcterms:created xsi:type="dcterms:W3CDTF">2005-01-22T16:14:55Z</dcterms:created>
  <dcterms:modified xsi:type="dcterms:W3CDTF">2026-03-03T18:26:00Z</dcterms:modified>
  <cp:category/>
  <cp:contentStatus/>
</cp:coreProperties>
</file>